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/>
  <workbookProtection workbookPassword="C7EB" lockStructure="1"/>
  <bookViews>
    <workbookView xWindow="0" yWindow="0" windowWidth="23040" windowHeight="9240"/>
  </bookViews>
  <sheets>
    <sheet name="Заявка" sheetId="1" r:id="rId1"/>
    <sheet name="Инструкция" sheetId="2" r:id="rId2"/>
    <sheet name="Список декоров (скрыть)" sheetId="3" state="hidden" r:id="rId3"/>
  </sheets>
  <definedNames>
    <definedName name="_xlnm.Print_Area" localSheetId="0">Заявка!$A$1:$P$59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" i="1" l="1"/>
  <c r="T21" i="1"/>
  <c r="T20" i="1"/>
  <c r="T18" i="1" l="1"/>
  <c r="T15" i="1"/>
  <c r="T14" i="1"/>
  <c r="T13" i="1"/>
  <c r="T12" i="1"/>
  <c r="T11" i="1"/>
  <c r="T10" i="1"/>
  <c r="T9" i="1"/>
  <c r="T8" i="1"/>
  <c r="T7" i="1"/>
  <c r="T6" i="1"/>
  <c r="R22" i="1" l="1"/>
  <c r="R21" i="1"/>
  <c r="R20" i="1"/>
  <c r="U20" i="1" s="1"/>
  <c r="U21" i="1" l="1"/>
  <c r="U22" i="1"/>
  <c r="N10" i="1" l="1"/>
  <c r="X15" i="1" l="1"/>
  <c r="X4" i="1"/>
  <c r="AB37" i="1"/>
  <c r="AB36" i="1"/>
  <c r="AB34" i="1"/>
  <c r="AB33" i="1"/>
  <c r="AA43" i="1"/>
  <c r="AA42" i="1"/>
  <c r="AA40" i="1"/>
  <c r="AA39" i="1"/>
  <c r="AA37" i="1"/>
  <c r="AA36" i="1"/>
  <c r="AA34" i="1"/>
  <c r="AA33" i="1"/>
  <c r="AL43" i="1"/>
  <c r="AL42" i="1"/>
  <c r="AJ43" i="1"/>
  <c r="AJ42" i="1"/>
  <c r="AH42" i="1"/>
  <c r="AK43" i="1"/>
  <c r="AK42" i="1"/>
  <c r="AI43" i="1"/>
  <c r="AI42" i="1"/>
  <c r="AG42" i="1"/>
  <c r="AH43" i="1"/>
  <c r="AF43" i="1"/>
  <c r="AF42" i="1"/>
  <c r="AD42" i="1"/>
  <c r="AG43" i="1"/>
  <c r="AE43" i="1"/>
  <c r="AE42" i="1"/>
  <c r="AC42" i="1"/>
  <c r="AD43" i="1"/>
  <c r="AB43" i="1"/>
  <c r="AB42" i="1"/>
  <c r="AJ39" i="1"/>
  <c r="AC43" i="1"/>
  <c r="AI39" i="1"/>
  <c r="AL40" i="1"/>
  <c r="AL39" i="1"/>
  <c r="AJ40" i="1"/>
  <c r="AK40" i="1"/>
  <c r="AK39" i="1"/>
  <c r="AI40" i="1"/>
  <c r="AH39" i="1"/>
  <c r="AG39" i="1"/>
  <c r="AH40" i="1"/>
  <c r="AF40" i="1"/>
  <c r="AF39" i="1"/>
  <c r="AD39" i="1"/>
  <c r="AG40" i="1"/>
  <c r="AE40" i="1"/>
  <c r="AE39" i="1"/>
  <c r="AC39" i="1"/>
  <c r="AD40" i="1"/>
  <c r="AB40" i="1"/>
  <c r="AB39" i="1"/>
  <c r="AC40" i="1"/>
  <c r="AL37" i="1"/>
  <c r="AL36" i="1"/>
  <c r="AJ37" i="1"/>
  <c r="AJ36" i="1"/>
  <c r="AH36" i="1"/>
  <c r="AK37" i="1"/>
  <c r="AK36" i="1"/>
  <c r="AI37" i="1"/>
  <c r="AI36" i="1"/>
  <c r="AG36" i="1"/>
  <c r="AH37" i="1"/>
  <c r="AF37" i="1"/>
  <c r="AF36" i="1"/>
  <c r="AG37" i="1"/>
  <c r="AE37" i="1"/>
  <c r="AE36" i="1"/>
  <c r="AC36" i="1"/>
  <c r="AD37" i="1"/>
  <c r="AD36" i="1"/>
  <c r="AC37" i="1"/>
  <c r="AL34" i="1"/>
  <c r="AL33" i="1"/>
  <c r="AJ34" i="1"/>
  <c r="AJ33" i="1"/>
  <c r="AI33" i="1"/>
  <c r="AK34" i="1"/>
  <c r="AK33" i="1"/>
  <c r="AI34" i="1"/>
  <c r="AE33" i="1"/>
  <c r="AH34" i="1"/>
  <c r="AH33" i="1"/>
  <c r="AF34" i="1"/>
  <c r="AF33" i="1"/>
  <c r="AG34" i="1"/>
  <c r="AG33" i="1"/>
  <c r="AE34" i="1"/>
  <c r="AD34" i="1"/>
  <c r="AD33" i="1"/>
  <c r="AC34" i="1"/>
  <c r="AC33" i="1"/>
  <c r="T16" i="1" l="1"/>
  <c r="T17" i="1"/>
  <c r="U17" i="1" s="1"/>
  <c r="U18" i="1"/>
  <c r="U15" i="1"/>
  <c r="U14" i="1"/>
  <c r="U13" i="1"/>
  <c r="U12" i="1"/>
  <c r="U11" i="1"/>
  <c r="U10" i="1"/>
  <c r="U9" i="1"/>
  <c r="U8" i="1"/>
  <c r="U7" i="1"/>
  <c r="U6" i="1"/>
  <c r="X5" i="1"/>
  <c r="X6" i="1"/>
  <c r="X7" i="1"/>
  <c r="X8" i="1"/>
  <c r="X9" i="1"/>
  <c r="X10" i="1"/>
  <c r="X11" i="1"/>
  <c r="X12" i="1"/>
  <c r="X13" i="1"/>
  <c r="X14" i="1"/>
  <c r="T5" i="1" l="1"/>
  <c r="U5" i="1" s="1"/>
  <c r="T4" i="1"/>
  <c r="U4" i="1" s="1"/>
  <c r="U16" i="1"/>
  <c r="N12" i="1" l="1"/>
  <c r="N8" i="1" s="1"/>
</calcChain>
</file>

<file path=xl/comments1.xml><?xml version="1.0" encoding="utf-8"?>
<comments xmlns="http://schemas.openxmlformats.org/spreadsheetml/2006/main">
  <authors>
    <author>Автор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ВАЖНО! Для получения размеров готовых изделий РЕКОМЕНДУЕТСЯ снимать замеры после монтажа нижних кухонных баз (или других накрываемых поверхностей).
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 схеме обязательно должен быть указан радиус внутреннего угла.
(min значение R6, меньше возможно только по согласованию).
Если радиус не был указан заказчиком на схеме, то выполняется R6.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 схеме обязательно должен быть указан радиус внутреннего угла.
(min значение R6, меньше возможно только по согласованию).
Если радиус не был указан заказчиком на схеме, то выполняется R6.</t>
        </r>
      </text>
    </comment>
    <comment ref="F2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 схеме обязательно должен быть указан радиус внутреннего угла.
(min значение R6, меньше возможно только по согласованию).
Если радиус не был указан заказчиком на схеме, то выполняется R6.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для выбора обработки по стороне необходимо проставить цифру "1" в соответствующие поля</t>
        </r>
      </text>
    </comment>
    <comment ref="A33" authorId="0" shape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A34" authorId="0" shapeId="0">
      <text/>
    </comment>
    <comment ref="A36" authorId="0" shape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A37" authorId="0" shapeId="0">
      <text/>
    </comment>
    <comment ref="A39" authorId="0" shape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A40" authorId="0" shapeId="0">
      <text/>
    </comment>
    <comment ref="A42" authorId="0" shapeId="0">
      <text>
        <r>
          <rPr>
            <sz val="9"/>
            <color indexed="81"/>
            <rFont val="Tahoma"/>
            <charset val="1"/>
          </rPr>
          <t xml:space="preserve">
</t>
        </r>
      </text>
    </comment>
    <comment ref="A43" authorId="0" shapeId="0">
      <text/>
    </comment>
    <comment ref="A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Для выбора обработки указать необходимое количество услуг для каждой детали
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8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0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1" authorId="0" shapeId="0">
      <text/>
    </comment>
    <comment ref="A5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3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4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6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<sst xmlns="http://schemas.openxmlformats.org/spreadsheetml/2006/main" count="422" uniqueCount="319">
  <si>
    <t>Калькулятор предварительной стоимости изделий из компакт-плиты</t>
  </si>
  <si>
    <t>Дата составления заявки:</t>
  </si>
  <si>
    <t>Заказчик:</t>
  </si>
  <si>
    <t>Декор компакт-плиты:</t>
  </si>
  <si>
    <t>Размеры готовых изделий:</t>
  </si>
  <si>
    <t>№дет</t>
  </si>
  <si>
    <t>кол-во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</si>
  <si>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</si>
  <si>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</si>
  <si>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</si>
  <si>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</si>
  <si>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</si>
  <si>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</si>
  <si>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</si>
  <si>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</si>
  <si>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</si>
  <si>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</si>
  <si>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</si>
  <si>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</si>
  <si>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r>
      <t>длина(</t>
    </r>
    <r>
      <rPr>
        <sz val="11"/>
        <color theme="4" tint="-0.249977111117893"/>
        <rFont val="Calibri"/>
        <family val="2"/>
        <charset val="204"/>
        <scheme val="minor"/>
      </rPr>
      <t>А</t>
    </r>
    <r>
      <rPr>
        <sz val="11"/>
        <color theme="1"/>
        <rFont val="Calibri"/>
        <family val="2"/>
        <scheme val="minor"/>
      </rPr>
      <t>)</t>
    </r>
  </si>
  <si>
    <r>
      <t>ширина(</t>
    </r>
    <r>
      <rPr>
        <sz val="11"/>
        <color theme="4" tint="-0.249977111117893"/>
        <rFont val="Calibri"/>
        <family val="2"/>
        <charset val="204"/>
        <scheme val="minor"/>
      </rPr>
      <t>В</t>
    </r>
    <r>
      <rPr>
        <sz val="11"/>
        <color theme="1"/>
        <rFont val="Calibri"/>
        <family val="2"/>
        <scheme val="minor"/>
      </rPr>
      <t>)</t>
    </r>
  </si>
  <si>
    <t>Размеры вырезов (мм) стор. А * стор. В:</t>
  </si>
  <si>
    <t>Размер выреза под мойку 1</t>
  </si>
  <si>
    <t>Размер выреза под мойку 2</t>
  </si>
  <si>
    <t>Размер выреза под вар.панель</t>
  </si>
  <si>
    <t>высота, мм</t>
  </si>
  <si>
    <t>кол-во, шт</t>
  </si>
  <si>
    <t>Вырезы произвольных формы и размера (мм)</t>
  </si>
  <si>
    <t>Торцевая обраб.изделий:</t>
  </si>
  <si>
    <t>Фаска 1 мм 1 сторона</t>
  </si>
  <si>
    <t>Фаска 1 мм 2 стороны</t>
  </si>
  <si>
    <t>А1(1)</t>
  </si>
  <si>
    <t>В1(1)</t>
  </si>
  <si>
    <t>А2(1)</t>
  </si>
  <si>
    <t>В2(1)</t>
  </si>
  <si>
    <t>А1(2)</t>
  </si>
  <si>
    <t>В1(3)</t>
  </si>
  <si>
    <t>А2(2)</t>
  </si>
  <si>
    <t>В1(2)</t>
  </si>
  <si>
    <t>В2(2)</t>
  </si>
  <si>
    <t>А1(3)</t>
  </si>
  <si>
    <t>А2(3)</t>
  </si>
  <si>
    <t>В2(3)</t>
  </si>
  <si>
    <t>А1(4)</t>
  </si>
  <si>
    <t>В1(4)</t>
  </si>
  <si>
    <t>А2(4)</t>
  </si>
  <si>
    <t>В2(4)</t>
  </si>
  <si>
    <t>А1(5)</t>
  </si>
  <si>
    <t>В1(5)</t>
  </si>
  <si>
    <t>А2(5)</t>
  </si>
  <si>
    <t>В2(5)</t>
  </si>
  <si>
    <t>А1(6)</t>
  </si>
  <si>
    <t>В1(6)</t>
  </si>
  <si>
    <t>А2(6)</t>
  </si>
  <si>
    <t>В2(6)</t>
  </si>
  <si>
    <t>А1(7)</t>
  </si>
  <si>
    <t>В1(7)</t>
  </si>
  <si>
    <t>А2(7)</t>
  </si>
  <si>
    <t>В2(7)</t>
  </si>
  <si>
    <t>А1(8)</t>
  </si>
  <si>
    <t>В1(8)</t>
  </si>
  <si>
    <t>А2(8)</t>
  </si>
  <si>
    <t>В2(8)</t>
  </si>
  <si>
    <t>А1(9)</t>
  </si>
  <si>
    <t>В1(9)</t>
  </si>
  <si>
    <t>А2(9)</t>
  </si>
  <si>
    <t>В2(9)</t>
  </si>
  <si>
    <t>А1(10)</t>
  </si>
  <si>
    <t>В1(10)</t>
  </si>
  <si>
    <t>А2(10)</t>
  </si>
  <si>
    <t>В2(10)</t>
  </si>
  <si>
    <t>А1(11)</t>
  </si>
  <si>
    <t>В1(11)</t>
  </si>
  <si>
    <t>А2(11)</t>
  </si>
  <si>
    <t>В2(11)</t>
  </si>
  <si>
    <t>А1(12)</t>
  </si>
  <si>
    <t>В1(12)</t>
  </si>
  <si>
    <t>А2(12)</t>
  </si>
  <si>
    <t>В2(12)</t>
  </si>
  <si>
    <t>&lt;-текстура-&gt;</t>
  </si>
  <si>
    <r>
      <rPr>
        <b/>
        <sz val="12"/>
        <color theme="8" tint="-0.249977111117893"/>
        <rFont val="Calibri"/>
        <family val="2"/>
        <charset val="204"/>
        <scheme val="minor"/>
      </rPr>
      <t>А2</t>
    </r>
    <r>
      <rPr>
        <sz val="11"/>
        <color theme="1"/>
        <rFont val="Calibri"/>
        <family val="2"/>
        <scheme val="minor"/>
      </rPr>
      <t>(1)</t>
    </r>
  </si>
  <si>
    <r>
      <rPr>
        <b/>
        <sz val="12"/>
        <color theme="8" tint="-0.249977111117893"/>
        <rFont val="Calibri"/>
        <family val="2"/>
        <charset val="204"/>
        <scheme val="minor"/>
      </rPr>
      <t>А1</t>
    </r>
    <r>
      <rPr>
        <sz val="11"/>
        <color theme="1"/>
        <rFont val="Calibri"/>
        <family val="2"/>
        <scheme val="minor"/>
      </rPr>
      <t>(1)</t>
    </r>
  </si>
  <si>
    <r>
      <rPr>
        <b/>
        <sz val="12"/>
        <color theme="8" tint="-0.249977111117893"/>
        <rFont val="Calibri"/>
        <family val="2"/>
        <charset val="204"/>
        <scheme val="minor"/>
      </rPr>
      <t>В1</t>
    </r>
    <r>
      <rPr>
        <sz val="11"/>
        <color theme="1"/>
        <rFont val="Calibri"/>
        <family val="2"/>
        <scheme val="minor"/>
      </rPr>
      <t>(1)</t>
    </r>
  </si>
  <si>
    <r>
      <rPr>
        <b/>
        <sz val="12"/>
        <color theme="8" tint="-0.249977111117893"/>
        <rFont val="Calibri"/>
        <family val="2"/>
        <charset val="204"/>
        <scheme val="minor"/>
      </rPr>
      <t>В2</t>
    </r>
    <r>
      <rPr>
        <sz val="11"/>
        <color theme="1"/>
        <rFont val="Calibri"/>
        <family val="2"/>
        <scheme val="minor"/>
      </rPr>
      <t>(1)</t>
    </r>
  </si>
  <si>
    <t>Дополнительная обработка:</t>
  </si>
  <si>
    <t>Радиус внешний (от 10мм)</t>
  </si>
  <si>
    <t>Радиус внутренний (от 30мм)</t>
  </si>
  <si>
    <t>Отверстие диаметром от 20 до 100 мм</t>
  </si>
  <si>
    <t>Паз 12 мм/ четверть до 10 мм</t>
  </si>
  <si>
    <t>в т.ч. за материал</t>
  </si>
  <si>
    <t>в т.ч. за услуги</t>
  </si>
  <si>
    <r>
      <t>ширина (</t>
    </r>
    <r>
      <rPr>
        <sz val="11"/>
        <color theme="4" tint="-0.249977111117893"/>
        <rFont val="Calibri"/>
        <family val="2"/>
        <charset val="204"/>
        <scheme val="minor"/>
      </rPr>
      <t>В</t>
    </r>
    <r>
      <rPr>
        <sz val="11"/>
        <color theme="1"/>
        <rFont val="Calibri"/>
        <family val="2"/>
        <scheme val="minor"/>
      </rPr>
      <t>), мм</t>
    </r>
  </si>
  <si>
    <r>
      <t>длина (</t>
    </r>
    <r>
      <rPr>
        <sz val="11"/>
        <color theme="4" tint="-0.249977111117893"/>
        <rFont val="Calibri"/>
        <family val="2"/>
        <charset val="204"/>
        <scheme val="minor"/>
      </rPr>
      <t>А</t>
    </r>
    <r>
      <rPr>
        <sz val="11"/>
        <color theme="1"/>
        <rFont val="Calibri"/>
        <family val="2"/>
        <scheme val="minor"/>
      </rPr>
      <t>), мм</t>
    </r>
  </si>
  <si>
    <t>Для оформления заказа на изготовление изделий из компакт-плит ОБЯЗАТЕЛЬНО подготавливайте подробную схему с указанием всех размеров и отступов. Без предварительно подготовленной подробной схемы, либо отсутствии на схеме размеров, отступов, радиусов, диаметров и прочих важных параметров заказ не будет принят в работу. Хранение остатков, после изготовления компакт-плиты, не предусмотрено. Предоплата 100% ОБЯЗАТЕЛЬНА. Схема изделий является неотъемлимой частью заказа (приложением). Исполнитель не несет ответственности за неверно указанные данные в схеме.</t>
  </si>
  <si>
    <t>Вырез под мойку с фаской 1 мм</t>
  </si>
  <si>
    <t>Вырез под мойку без фаски</t>
  </si>
  <si>
    <t>Вырез под варочную поверхность</t>
  </si>
  <si>
    <t>Фрезеровка стяжек под прямое соединение</t>
  </si>
  <si>
    <t>Соединение Еврозапил (с фрезеровкой под стяжки)</t>
  </si>
  <si>
    <t>Наименование позиции</t>
  </si>
  <si>
    <t>Черновой раскрой</t>
  </si>
  <si>
    <t>Чистовой раскрой</t>
  </si>
  <si>
    <t>сумма</t>
  </si>
  <si>
    <t>ед.изм</t>
  </si>
  <si>
    <t>м</t>
  </si>
  <si>
    <t>шт</t>
  </si>
  <si>
    <t>Периметр деталей</t>
  </si>
  <si>
    <t>Бренд:</t>
  </si>
  <si>
    <t>Порядок заполнения данных для корректного расчета стоимости:</t>
  </si>
  <si>
    <t xml:space="preserve">Дата составления заявки, ФИО заказчика. </t>
  </si>
  <si>
    <t>Выберите бренд и декор компакт-плиты.</t>
  </si>
  <si>
    <t>Укажите количество требуемых форматов заготовок путем проставления количества (целые числа)</t>
  </si>
  <si>
    <t>Заполните размеры и количество готовых изделий (до 12 шт разных размеров)</t>
  </si>
  <si>
    <t>Заполнение размеров вырезов под мойку и вар. панель обязательно!</t>
  </si>
  <si>
    <t>Инструкция</t>
  </si>
  <si>
    <t>цена меб</t>
  </si>
  <si>
    <t>Компакт-плита 2790х2060х13 Дуб Галифакс натуральный Н1180 ST37 с черным внутр. слоем Эггер C3</t>
  </si>
  <si>
    <t>Компакт-плита 2790х2060х13 Сосна Касцина Н1401 ST22 с черным внутр. слоем Эггер</t>
  </si>
  <si>
    <t>СЛОТЕКС</t>
  </si>
  <si>
    <t>Плита Solid Compact DUO-X 3050х1320х12 Мрамор мистический-8053 тис R-металл гр.E3 Слотекс</t>
  </si>
  <si>
    <t>Стол. SolidTop DUO-X Х0 3050х650х12 Калакатта Боргини-8101 тис Pt-бетон гр.E2 Слотекс</t>
  </si>
  <si>
    <t>Стол. SolidTop DUO-X Х0 3050х650х12 Кварцит-8099 тис Bst-камень гр.E1 Слотекс</t>
  </si>
  <si>
    <t>Компакт-плита HPL  3050*1320*12 мм Мрамор Активный-5055 тис А-амано DUO-X.00 .E1 Слотекс</t>
  </si>
  <si>
    <t>Плита Solid Compact DUO-X 3050х1320х12 Grey Azul-8083 тис Pt-Бетон гр.E3 Слотекс</t>
  </si>
  <si>
    <t>Плита Solid Compact DUO-X 3050х1320х12 Азурит черный-8111 тис Pt-бетон гр.E2 Слотекс</t>
  </si>
  <si>
    <t>Плита Solid Compact DUO-X 3050х1320х12 Арлингтон-7411 тис Pt-бетон гр.E1 Слотекс</t>
  </si>
  <si>
    <t>Плита Solid Compact DUO-X 3050х1320х12 Балканский сланец черный-2333 тис Q-керамика гр.Е1 Слотекс</t>
  </si>
  <si>
    <t>Плита Solid Compact DUO-X 3050х1320х12 Белый-1111 тис Q-керамика гр.Е1 Слотекс</t>
  </si>
  <si>
    <t>Плита Solid Compact DUO-X 3050х1320х12 Брекчия Капрайя-8130 тис 6-Мелкий кристалл гр.E1 Слотекс</t>
  </si>
  <si>
    <t>Плита Solid Compact DUO-X 3050х1320х12 Венеция-0081 тис А-амано гр.E1 Слотекс</t>
  </si>
  <si>
    <t>Плита Solid Compact DUO-X 3050х1320х12 Верона-2927 тис Q-керамика гр. E1 Слотекс</t>
  </si>
  <si>
    <t>Плита Solid Compact DUO-X 3050х1320х12 Гарза-5011 тис Sc-пиленное дерево гр.E3 Слотекс</t>
  </si>
  <si>
    <t>Плита Solid Compact DUO-X 3050х1320х12 Гарленд-7409 тис Pt-бетон гр.E1 Слотек</t>
  </si>
  <si>
    <t>Плита Solid Compact DUO-X 3050х1320х12 Гриджио Кварцит-8108 тис R-металл гр.Е1 Слотекс</t>
  </si>
  <si>
    <t>Плита Solid Compact DUO-X 3050х1320х12 Дуб арктический-8074 тис Rw-рустикальные поры гр.E3 Слотекс</t>
  </si>
  <si>
    <t>Плита Solid Compact DUO-X 3050х1320х12 Дуб канадский-3851 тис P-поры дуба гр.E1 Слотекс</t>
  </si>
  <si>
    <t>Плита Solid Compact DUO-X 3050х1320х12 Дуб Корсика-3852 тис P-поры дуба гр.E2 Слотекс</t>
  </si>
  <si>
    <t>Плита Solid Compact DUO-X 3050х1320х12 Дуб снежный-8072 тис Rw-рустикальные поры гр.Е2 Слотекс</t>
  </si>
  <si>
    <t>Плита Solid Compact DUO-X 3050х1320х12 Дуб Сонома светлый-3230 тис Mw-рифленое дерево  гр. E1 Слотек</t>
  </si>
  <si>
    <t>Плита Solid Compact DUO-X 3050х1320х12 Кварцит серый-8085 тис 6-мелкий кристалл  гр.E3 Слотекс</t>
  </si>
  <si>
    <t>Плита Solid Compact DUO-X 3050х1320х12 Кварцит черный-8086 тис Рt-бетон гр.E3 Слотекс</t>
  </si>
  <si>
    <t>Плита Solid Compact DUO-X 3050х1320х12 Мистик лайт -8128 тис Pt-бетон гр.E1 Слотекс</t>
  </si>
  <si>
    <t>Плита Solid Compact DUO-X 3050х1320х12 Мрамор Барла-8604 тис Bst-камень гр.E1 Слотекс</t>
  </si>
  <si>
    <t>Плита Solid Compact DUO-X 3050х1320х12 Мрамор Лилак-8098 Pt-бетон гр.E2 Слотекс</t>
  </si>
  <si>
    <t>Плита Solid Compact DUO-X 3050х1320х12 Мрамор морозный-8048 тис SL-сланец гр.E3 Слотекс</t>
  </si>
  <si>
    <t>Плита Solid Compact DUO-X 3050х1320х12 Мрамор фантом-8125 тис Pt-бетон гр.E2 Слотекс</t>
  </si>
  <si>
    <t>Плита Solid Compact DUO-X 3050х1320х12 Неаполь-2926 тис А-амано гр.E1 Слотекс</t>
  </si>
  <si>
    <t>Плита Solid Compact DUO-X 3050х1320х12 Патагония-8102 тис Рt-бетон гр.E3 Слотекс</t>
  </si>
  <si>
    <t>Плита Solid Compact DUO-X 3050х1320х12 Сезам-0093 тис А-амано гр.E1 Слотекс</t>
  </si>
  <si>
    <t>Плита Solid Compact DUO-X 3050х1320х12 Тарсус оникс-8607 тис 6-мелкий кристалл гр.E2 Слотекс</t>
  </si>
  <si>
    <t>Плита Solid Compact DUO-X 3050х1320х12 Черный кварцит-8113 тис R-Металл гр.Е2 Слотекс</t>
  </si>
  <si>
    <t>Плита Solid Compact DUO-X 3050х1320х12 Черный-1021 тис Q-керамика гр.E1 Слотекс</t>
  </si>
  <si>
    <t>Плита Solid Compact DUO-X 4200х1320х12 Мрамор Барла-8604 тис Bst-камень гр.E1 Слотекс</t>
  </si>
  <si>
    <t>Стол. SolidMöbius DUO-Х0 3050х650х12 Черный-1021 тис 8- гл. матовый гр.Möbius Слотекс</t>
  </si>
  <si>
    <t>Стол. SolidTop DUO-X Х0 3050х1320х12 Кварцит серый-8085 тис 6-мелкий кристалл  гр.E3 Слотекс</t>
  </si>
  <si>
    <t>Стол. SolidTop DUO-X Х0 3050х650х12 Азурит белый-8110 тис Pt-бетон гр.E1 Слотекс</t>
  </si>
  <si>
    <t>Стол. SolidTop DUO-X Х0 3050х650х12 Азурит черный-8111 тис Pt-бетон гр.E2 Слотекс</t>
  </si>
  <si>
    <t>Стол. SolidTop DUO-X Х0 3050х650х12 Белый-1111 тис Q-керамика  гр.E1 Слотекс</t>
  </si>
  <si>
    <t>Стол. SolidTop DUO-X Х0 3050х650х12 Бразильский мрамор-8055 тис SL-сланец  гр.E3 Слотекс</t>
  </si>
  <si>
    <t>Стол. SolidTop DUO-X Х0 3050х650х12 Брекчия Капрайя-8130 тис 6-Мелкий кристалл гр.E1 Слотекс</t>
  </si>
  <si>
    <t>Стол. SolidTop DUO-X Х0 3050х650х12 Венеция-0081 тис А-амано гр.E1 Слотекс</t>
  </si>
  <si>
    <t>Стол. SolidTop DUO-X Х0 3050х650х12 Детройт-5016 тис Pt-бетон гр.E2 Слотекс</t>
  </si>
  <si>
    <t>Стол. SolidTop DUO-X Х0 3050х650х12 Итальянский камень-2342 тис Bst-Камень гр.E1 Слотекс</t>
  </si>
  <si>
    <t>Стол. SolidTop DUO-X Х0 3050х650х12 Кварцит электрик-8107 гр.E2 Слотекс</t>
  </si>
  <si>
    <t>Стол. SolidTop DUO-X Х0 3050х650х12 Мистик лайт -8128 тис Pt-бетон гр.E1 Слотекс</t>
  </si>
  <si>
    <t>Стол. SolidTop DUO-X Х0 3050х650х12 Мрамор Барла-8604 тис Bst-камень гр.E1 Слотекс</t>
  </si>
  <si>
    <t>Стол. SolidTop DUO-X Х0 3050х650х12 Мрамор Бернини-2349 тис Pt-бетон гр.E2 Слотекс</t>
  </si>
  <si>
    <t>Стол. SolidTop DUO-X Х0 3050х650х12 Мрамор серебристый-6035 тис SL-сланец  гр.E1  Слотекс</t>
  </si>
  <si>
    <t>Стол. SolidTop DUO-X Х0 3050х650х12 Призрачный мрамор черный-8126 тис Pt-бетон  гр.E2 Слотекс</t>
  </si>
  <si>
    <t>Стол. SolidTop DUO-X Х0 3050х650х12 Черный морозный мрамор-8079 тис Sl-сланец гр.E3 Слотекс</t>
  </si>
  <si>
    <t>HPL Компакт-плита с черн внутр слоем.3050х1320х12 Алтай FS152 B6 ФИС</t>
  </si>
  <si>
    <t>HPL Компакт-плита с черн внутр слоем.3050х1320х12 Бетон серый FS189 S9 ФИС</t>
  </si>
  <si>
    <t>HPL Компакт-плита с черн внутр слоем.3050х1320х12 Дуб Ирландский натуральный FS1333 W2 ФИС</t>
  </si>
  <si>
    <t>HPL Компакт-плита с черн внутр слоем.3050х1320х12 Ирбис FS151 B6 ФИС</t>
  </si>
  <si>
    <t>HPL Компакт-плита с черн внутр слоем.3050х1320х12 Кремона FS112 S1 ФИС</t>
  </si>
  <si>
    <t>HPL Компакт-плита с черн внутр слоем.3050х1320х12 Мрамор Ольхон FS125 S1 ФИС</t>
  </si>
  <si>
    <t>HPL Компакт-плита с черн внутр слоем.3050х1320х12 Сахалин FS380 S1 ФИС</t>
  </si>
  <si>
    <t>HPL Компакт-плита с черн внутр слоем.3050х1320х12 Шерегеш FS207 S1 ФИС</t>
  </si>
  <si>
    <t>HPL Компакт-плита с черн внутр слоем.3050х1320х12 Шифер Детройт FS188 S3 ФИС</t>
  </si>
  <si>
    <t>HPL Компакт-плита с черн внутр слоем.3050х650х12 Алтай FS152 B6 ФИС</t>
  </si>
  <si>
    <t>HPL Компакт-плита с черн внутр слоем.3050х650х12 Бетон серый FS189 S9 ФИС</t>
  </si>
  <si>
    <t>HPL Компакт-плита с черн внутр слоем.3050х650х12 Ирбис FS151 B6 ФИС</t>
  </si>
  <si>
    <t>HPL Компакт-плита с черн внутр слоем.3050х650х12 Мрамор Ольхон FS125 S1 ФИС</t>
  </si>
  <si>
    <t>HPL Компакт-плита с черн внутр слоем.3050х650х12 Сахалин FS380 S1 ФИС</t>
  </si>
  <si>
    <t>HPL Компакт-плита с черн внутр слоем.4200х1320х12 Алтай FS152 B6 ФИС</t>
  </si>
  <si>
    <t>HPL Компакт-плита с черн внутр слоем.4200х1320х12 Бетон серый FS189 S9 ФИС</t>
  </si>
  <si>
    <t>HPL Компакт-плита с черн внутр слоем.4200х1320х12 Дуб Ирландский натуральный FS1333 W2 ФИС</t>
  </si>
  <si>
    <t>HPL Компакт-плита с черн внутр слоем.4200х1320х12 Ирбис FS151 B6 ФИС</t>
  </si>
  <si>
    <t>HPL Компакт-плита с черн внутр слоем.4200х1320х12 Кремона FS112 S1 ФИС</t>
  </si>
  <si>
    <t>HPL Компакт-плита с черн внутр слоем.4200х1320х12 Мрамор Ольхон FS125 S1 ФИС</t>
  </si>
  <si>
    <t>HPL Компакт-плита с черн внутр слоем.4200х1320х12 Сахалин FS380 S1 ФИС</t>
  </si>
  <si>
    <t>HPL Компакт-плита с черн внутр слоем.4200х1320х12 Шерегеш FS207 S1 ФИС</t>
  </si>
  <si>
    <t>HPL Компакт-плита с черн внутр слоем.4200х1320х12 Шифер Детройт FS188 S3 ФИС</t>
  </si>
  <si>
    <t>HPL Компакт-плита с черн внутр слоем.4200х650х12 Алтай FS152 B6 ФИС</t>
  </si>
  <si>
    <t>HPL Компакт-плита с черн внутр слоем.4200х650х12 Бетон серый FS189 S9 ФИС</t>
  </si>
  <si>
    <t>HPL Компакт-плита с черн внутр слоем.4200х650х12 Дуб Ирландский натуральный FS1333 W2 ФИС</t>
  </si>
  <si>
    <t>HPL Компакт-плита с черн внутр слоем.4200х650х12 Ирбис FS151 B6 ФИС</t>
  </si>
  <si>
    <t>HPL Компакт-плита с черн внутр слоем.4200х650х12 Кремона FS112 S1 ФИС</t>
  </si>
  <si>
    <t>HPL Компакт-плита с черн внутр слоем.4200х650х12 Мрамор Ольхон FS125 S1 ФИС</t>
  </si>
  <si>
    <t>HPL Компакт-плита с черн внутр слоем.4200х650х12 Сахалин FS380 S1 ФИС</t>
  </si>
  <si>
    <t>HPL Компакт-плита с черн внутр слоем.4200х650х12 Шерегеш FS207 S1 ФИС</t>
  </si>
  <si>
    <t>HPL Компакт-плита с черн внутр слоем.4200х650х12 Шифер Детройт FS188 S3 ФИС</t>
  </si>
  <si>
    <t>Стол. из компакт-плиты 4100х650х12 Бетон Чикаго св-серый спл. F1861 ST9 с цвет. внутр.слоем Эггер W7</t>
  </si>
  <si>
    <t>Стол. из компакт-плиты 4100х650х12 Черный U999 ST76 с черным внутр. слоем Эггер W6</t>
  </si>
  <si>
    <t>Заполните данные по торцевой обработке изделий, выбрав нужные стороны деталей для обработки фаски (для выбора обработки по стороне необходимо проставить цифру 1 в соответствующие поля)</t>
  </si>
  <si>
    <t>Требуемые форматы компакт-плиты:</t>
  </si>
  <si>
    <t>Безопасный угол</t>
  </si>
  <si>
    <t>ЭГГЕР</t>
  </si>
  <si>
    <t>ФОРМА_СТИЛЬ</t>
  </si>
  <si>
    <t>Производитель</t>
  </si>
  <si>
    <t>Плита</t>
  </si>
  <si>
    <t>Стоимость плиты Эггер</t>
  </si>
  <si>
    <t>Стоимость плиты Слотекс</t>
  </si>
  <si>
    <t>Стоимость плиты ФИС</t>
  </si>
  <si>
    <r>
      <t xml:space="preserve">Радиус внешний (от 10мм), </t>
    </r>
    <r>
      <rPr>
        <b/>
        <sz val="11"/>
        <color theme="1"/>
        <rFont val="Calibri"/>
        <family val="2"/>
        <charset val="204"/>
        <scheme val="minor"/>
      </rPr>
      <t>шт</t>
    </r>
  </si>
  <si>
    <r>
      <t xml:space="preserve">Радиус внутренний (от 30мм), </t>
    </r>
    <r>
      <rPr>
        <b/>
        <sz val="11"/>
        <color theme="1"/>
        <rFont val="Calibri"/>
        <family val="2"/>
        <charset val="204"/>
        <scheme val="minor"/>
      </rPr>
      <t>шт</t>
    </r>
  </si>
  <si>
    <r>
      <t xml:space="preserve">Соединение Еврозапил (с фрезеровкой под стяжки), </t>
    </r>
    <r>
      <rPr>
        <b/>
        <sz val="11"/>
        <color theme="1"/>
        <rFont val="Calibri"/>
        <family val="2"/>
        <charset val="204"/>
        <scheme val="minor"/>
      </rPr>
      <t>шт</t>
    </r>
  </si>
  <si>
    <r>
      <t xml:space="preserve">Фрезеровка стяжек под прямое соединение, </t>
    </r>
    <r>
      <rPr>
        <b/>
        <sz val="11"/>
        <color theme="1"/>
        <rFont val="Calibri"/>
        <family val="2"/>
        <charset val="204"/>
        <scheme val="minor"/>
      </rPr>
      <t>шт</t>
    </r>
  </si>
  <si>
    <r>
      <t xml:space="preserve">Паз 12 мм/ четверть до 10 мм, </t>
    </r>
    <r>
      <rPr>
        <b/>
        <sz val="11"/>
        <color theme="1"/>
        <rFont val="Calibri"/>
        <family val="2"/>
        <charset val="204"/>
        <scheme val="minor"/>
      </rPr>
      <t>м</t>
    </r>
  </si>
  <si>
    <r>
      <t xml:space="preserve">Вырез под мойку без фаски, </t>
    </r>
    <r>
      <rPr>
        <b/>
        <sz val="11"/>
        <color theme="1"/>
        <rFont val="Calibri"/>
        <family val="2"/>
        <charset val="204"/>
        <scheme val="minor"/>
      </rPr>
      <t>шт</t>
    </r>
  </si>
  <si>
    <r>
      <t xml:space="preserve">Вырез под варочную поверхность, </t>
    </r>
    <r>
      <rPr>
        <b/>
        <sz val="11"/>
        <color theme="1"/>
        <rFont val="Calibri"/>
        <family val="2"/>
        <charset val="204"/>
        <scheme val="minor"/>
      </rPr>
      <t>шт</t>
    </r>
  </si>
  <si>
    <r>
      <t xml:space="preserve">Отверстие диаметром 20-100 мм, </t>
    </r>
    <r>
      <rPr>
        <b/>
        <sz val="11"/>
        <color theme="1"/>
        <rFont val="Calibri"/>
        <family val="2"/>
        <charset val="204"/>
        <scheme val="minor"/>
      </rPr>
      <t>шт</t>
    </r>
  </si>
  <si>
    <r>
      <t xml:space="preserve">Безопасный угол, </t>
    </r>
    <r>
      <rPr>
        <b/>
        <sz val="11"/>
        <color theme="1"/>
        <rFont val="Calibri"/>
        <family val="2"/>
        <charset val="204"/>
        <scheme val="minor"/>
      </rPr>
      <t>шт</t>
    </r>
  </si>
  <si>
    <t xml:space="preserve">Проставьте количество требуемых услуг по доп обработке. </t>
  </si>
  <si>
    <r>
      <t xml:space="preserve">Вырез под мойку подстольного монтажа с фаской 1 мм, </t>
    </r>
    <r>
      <rPr>
        <b/>
        <sz val="11"/>
        <color theme="1"/>
        <rFont val="Calibri"/>
        <family val="2"/>
        <charset val="204"/>
        <scheme val="minor"/>
      </rPr>
      <t>шт</t>
    </r>
  </si>
  <si>
    <t xml:space="preserve">Плита Solid Compact DUO-X 3050х1320х12 Калакатта Боргини-8101 тис Pt-бетон гр.E2 Слотекс </t>
  </si>
  <si>
    <t xml:space="preserve">Плита Solid Compact DUO-X 3050х1320х12 Черное золото-8105 Pt-бетон гр.E2 Слотекс </t>
  </si>
  <si>
    <t>Плита Solid Compact DUO-X 3050х1320х12 Гриджио пино-8121 тис Bw-Фактурные поры гр.E1 Слотекс</t>
  </si>
  <si>
    <t>Плита Solid Compact DUO-X 3050х1320х12 Дуб Соубери лайт-7141 тис Sc-Пиленое дерево гр.Е1 Слотекс</t>
  </si>
  <si>
    <t>Плита Solid Compact DUO-X 3050х1320х12 Дуб Фэнси серый-8117 тис 7-Супермат. поверхн. гр.E3 Слотекс</t>
  </si>
  <si>
    <t>Плита Solid Compact DUO-X 3050х1320х12 Дуб Фэнси-8116 тис 7-Суперматовая поверхность гр.E3 Слотекс</t>
  </si>
  <si>
    <t>Плита Solid Compact DUO-X 3050х1320х12 Марино-2631 тис 7-Суперматовая поверхность гр.E1 Слотекс</t>
  </si>
  <si>
    <t>Плита Solid Compact DUO-X 3050х1320х12 Мрамор Анкара-2343 тис 8-Гладкий матовый гр.Möbius Слотекс</t>
  </si>
  <si>
    <t>Плита Solid Compact DUO-X 3050х1320х12 Сепия-1072 тис 8-гладкий матовый гр.Möbius Слотекс</t>
  </si>
  <si>
    <t>Плита Solid Compact DUO-X 3050х1320х12 Сосна Лили -8118 тис Bw-Фактурные поры гр.E1 Слотекс</t>
  </si>
  <si>
    <t>Плита Solid Compact DUO-X 3050х1320х12 Черный-1021 тис 8- Гладкий матовый гр.Möbius Слотекс</t>
  </si>
  <si>
    <t>Плита Solid Compact DUO-X 3050х1320х12 Шоколадный-1043 тис 8-Гладкий матовый гр.Möbius Слотекс</t>
  </si>
  <si>
    <t>Плита Solid Compact DUO-X 4200х1320х12 Дуб французский-3259 тис 7-супермат поверхн гр.E1 от 12 шт</t>
  </si>
  <si>
    <t>Плита Solid Compact DUO-X 4200х1320х12 Камень черный-5045 тис Bst-камень гр.E3 Слотекс</t>
  </si>
  <si>
    <t>Стол. SolidTop DUO-X Х0 3050х650х12 Дуб вилсон -8093 тис Р-поры дуба  гр.E2 Слотекс</t>
  </si>
  <si>
    <t>Предварительная сумма заказа (общая)</t>
  </si>
  <si>
    <t>Для оформления заказа на изготовление изделий из компакт-плит ОБЯЗАТЕЛЬНО подготавливайте подробную схему с указанием всех размеров и отступов. Без предварительно подготовленной подробной схемы, либо отсутствии на схеме размеров, отступов, радиусов, диаметров и прочих важных параметров заказ не будет принят в работу. Хранение остатков, после изготовления компакт-плиты, не предусмотрено. Предоплата 100% ОБЯЗАТЕЛЬНА. Схема изделий является неотъемлемой частью заказа (приложением). Исполнитель не несет ответственности за неверно указанные данные в схеме.</t>
  </si>
  <si>
    <t>Цены актуальны для Новосибирска и Новосибирской области.</t>
  </si>
  <si>
    <t xml:space="preserve">Плита Solid Compact DUO-X 3050х1320х12 Бразильский мрамор-8055 тис SL гр.E3 Слотекс </t>
  </si>
  <si>
    <t>Плита Solid Compact DUO-X 3050х1320х12 Галия-2946 тис R-металл гр.E1 Слотекс скл</t>
  </si>
  <si>
    <t>Плита Solid Compact DUO-X 3050х1320х12 Доминикана-5023 Pt-бетон гр.E1 Слотекс скл</t>
  </si>
  <si>
    <t>Плита Solid Compact DUO-X 3050х1320х12 Дуб Бунратти-3829 тис Nw-мелкие поры гр.E1 Слотекс скл</t>
  </si>
  <si>
    <t>Плита Solid Compact DUO-X 3050х1320х12 Дуб вилсон -8093 тис Р-поры дуба  гр.E2 Слотекс скл</t>
  </si>
  <si>
    <t>Плита Solid Compact DUO-X 3050х1320х12 Калакатта оро-8115 тис Рt-бетон гр.E3 Слотекс скл</t>
  </si>
  <si>
    <t>Плита Solid Compact DUO-X 3050х1320х12 Камень черный-5045 тис Bst-камень гр.E3 Слотекс скл</t>
  </si>
  <si>
    <t>Плита Solid Compact DUO-X 3050х1320х12 Кварцит-8099 тис Bst-камень гр.E1 Слотекс скл</t>
  </si>
  <si>
    <t>Плита Solid Compact DUO-X 3050х1320х12 Мрамор Активный-5055 тис А-амано гр.E1 Слотекс скл</t>
  </si>
  <si>
    <t>Плита Solid Compact DUO-X 3050х1320х12 Мрамор Анкара-2343 тис А-амано гр.E1 Слотекс скл</t>
  </si>
  <si>
    <t>Плита Solid Compact DUO-X 3050х1320х12 Мрамор Бернини-2349 тис Pt-бетон гр.E2 Слотекс скл</t>
  </si>
  <si>
    <t>Плита Solid Compact DUO-X 3050х1320х12 Мрамор Бланко-2347 тис Pt-бетон гр.K2 Слотекс (от 5шт)</t>
  </si>
  <si>
    <t>Плита Solid Compact DUO-X 3050х1320х12 Серый мистический(мистик грей)-8129 тис Pt-бетон гр.E1 скл</t>
  </si>
  <si>
    <t>Плита Solid Compact DUO-X 4200х1320х12 Белый-1111 тис Q-керамика  гр.E1 Слотекс скл</t>
  </si>
  <si>
    <t>Плита Solid Compact DUO-X 4200х1320х12 Дуб Карпентер-7120 тис 7-супермат поверхн гр.E1 Слотекс скл</t>
  </si>
  <si>
    <t>Плита Solid Compact DUO-X 4200х1320х12 Ирвинг-7410 тис Pt-бетон гр.E1 Слотекс скл</t>
  </si>
  <si>
    <t>Плита Solid Compact DUO-X 4200х1320х12 Кварцит белоснежный -8112 тис Pt-бетон гр.E1 Слотекс скл</t>
  </si>
  <si>
    <t>Плита Solid Compact DUO-X 4200х1320х12 Кварцит-8099 тис Bst-камень гр.E1 Слотекс скл</t>
  </si>
  <si>
    <t>Плита Solid Compact DUO-X 4200х1320х12 Мрамор Активный-5055 тис А-амано гр.E1 Слотекс скл</t>
  </si>
  <si>
    <t>Плита Solid Compact DUO-X 4200х1320х12 Мрамор Анкара-2343 тис А-амано гр.E1 Слотекс скл</t>
  </si>
  <si>
    <t>Плита Solid Compact DUO-X 4200х1320х12 Черный-1021 тис Q-керамика гр.E1 Слотекс скл</t>
  </si>
  <si>
    <t>Стол. SolidTop DUO-X Х0 3050х650х12 Доминикана-5023 Pt-бетон гр.E1 Слотекс (заказ от 2шт)</t>
  </si>
  <si>
    <t>Стол. SolidTop DUO-X Х0 3050х650х12 Дуб Бунратти-3829 тис Nw-мелкие поры гр.E1 Слотекс скл (от 2 шт)</t>
  </si>
  <si>
    <t>Стол. SolidTop DUO-X Х0 3050х650х12 Дуб Карпентер-7120 тис 7-супер мат пов гр.E1 Слотекс скл(от 2шт)</t>
  </si>
  <si>
    <t>Стол. SolidTop DUO-X Х0 3050х650х12 Ирвинг-7410 тис Pt-бетон гр.E1 Слотекс скл (от 2шт)</t>
  </si>
  <si>
    <t>Стол. SolidTop DUO-X Х0 3050х650х12 Калакатта оро-8115 тис Рt-бетон гр.E3 Слотекс скл (от 2х шт)</t>
  </si>
  <si>
    <t>Стол. SolidTop DUO-X Х0 3050х650х12 Мрамор Анкара-2343 тис А-амано гр.E1 Слотекс скл (от 2х шт)</t>
  </si>
  <si>
    <t>Стол. SolidTop DUO-X Х0 3050х650х12 Мрамор Бланко-2347 тис Pt-бетон гр.К2 Слотекс (заказ от 10 шт)</t>
  </si>
  <si>
    <t>Столбец1</t>
  </si>
  <si>
    <t>Плита Solid Compact 3050х1320х04 Дуб Сонома светлый-3230 тис Mw-рифленое дерево  гр. E1 Слотек</t>
  </si>
  <si>
    <t>Плита Solid Compact DUO-X 3050х1320х12 Агадир-8602 тис R-металл гр.Е1 Слотекс</t>
  </si>
  <si>
    <t>Плита Solid Compact DUO-X 3050х1320х12 Белый оникс-8054 тис R-металл гр.E3 Слотекс</t>
  </si>
  <si>
    <t>Плита Solid Compact DUO-X 3050х1320х12 Васто-8285 тис Pt-бетон гр.К3 Слотекс</t>
  </si>
  <si>
    <t>Плита Solid Compact DUO-X 3050х1320х12 Волокас-8250 тис S-кристалл гр.К3 Слотекс</t>
  </si>
  <si>
    <t>Плита Solid Compact DUO-X 3050х1320х12 Детройт-5016 тис Pt-бетон гр.Е2 Слотекс</t>
  </si>
  <si>
    <t>Плита Solid Compact DUO-X 3050х1320х12 Дуб Карпентер-7120 тис 7-супермат поверхн гр.E1 Слотекс скл</t>
  </si>
  <si>
    <t>Плита Solid Compact DUO-X 3050х1320х12 Дуб Карпентер-7120 тис Nw-Шпон гр.E1 Слотекс</t>
  </si>
  <si>
    <t>Плита Solid Compact DUO-X 3050х1320х12 Дуб медовый-8088 тис 7-супермат поверх гр.E3 Слотекс скл</t>
  </si>
  <si>
    <t>Плита Solid Compact DUO-X 3050х1320х12 Дуб Нельсон-8360 тис Cn-Каньон гр.К3 Слотекс</t>
  </si>
  <si>
    <t>Плита Solid Compact DUO-X 3050х1320х12 Дуб французский-3259 тис 7-супермат поверхн гр.E1 Слотекс</t>
  </si>
  <si>
    <t>Плита Solid Compact DUO-X 3050х1320х12 Ирвинг-7410 тис Pt-бетон гр.E1 Слотекс скл</t>
  </si>
  <si>
    <t>Плита Solid Compact DUO-X 3050х1320х12 Ирландский дуб-2612 тис Р-поры дуба  гр.E3 Слотекс скл</t>
  </si>
  <si>
    <t>Плита Solid Compact DUO-X 3050х1320х12 Калакатта Бьянко-8251 тис Pt-бетон гр.К3 Слотекс</t>
  </si>
  <si>
    <t>Плита Solid Compact DUO-X 3050х1320х12 Канкун-8134 тис R-металл гр.E2 Слотекс</t>
  </si>
  <si>
    <t>Плита Solid Compact DUO-X 3050х1320х12 Кварцит белоснежный -8112 тис Pt-бетон гр.E1 Слотек скл</t>
  </si>
  <si>
    <t>Плита Solid Compact DUO-X 3050х1320х12 Клермон-2915 тис SL-сланец гр.E1 Слотекс</t>
  </si>
  <si>
    <t>Плита Solid Compact DUO-X 3050х1320х12 Мистическая Калакатта-8252 тис S-Кристалл гр.К3 Слотекс</t>
  </si>
  <si>
    <t>Плита Solid Compact DUO-X 3050х1320х12 Мрамор белый -7402 тис Pt-бетон  гр.E1 Слотекс доступен в К</t>
  </si>
  <si>
    <t>Плита Solid Compact DUO-X 3050х1320х12 Мрамор серебристый-6035 тис SL-сланец  гр.E1  Слотекс скл</t>
  </si>
  <si>
    <t>Плита Solid Compact DUO-X 3050х1320х12 Паттайя-2324 тис-Bst-камень гр.K2 Слотекс</t>
  </si>
  <si>
    <t>Плита Solid Compact DUO-X 3050х1320х12 Роттердамский дуб-8358 тис Cn-каньон гр.К3 Слотекс</t>
  </si>
  <si>
    <t>Плита Solid Compact DUO-X 3050х1320х12 Светло-серый-1460 тис S-кристалл гр.E' color (кристалл) Слот</t>
  </si>
  <si>
    <t>Плита Solid Compact DUO-X 3050х1320х12 Серо-бежевый-1046 тис-8 гр.Möbius Слотекс</t>
  </si>
  <si>
    <t>Плита Solid Compact DUO-X 4200х1320х12 Доминикана-5023 Pt-бетон гр.E1 Слотекс скл</t>
  </si>
  <si>
    <t>Плита Solid Compact DUO-X 4200х1320х12 Дуб Бунратти-3829 тис Nw-мелкие поры гр.E1 Слотекс</t>
  </si>
  <si>
    <t>Плита Solid Compact DUO-X 4200х1320х12 Дуб вилсон -8093 тис Р-поры дуба  гр.E2 Слотекс скл</t>
  </si>
  <si>
    <t>Плита Solid Compact DUO-X 4200х1320х12 Дуб медовый-8088 тис 7-супермат поверх гр.E3 Слотекс скл</t>
  </si>
  <si>
    <t>Плита Solid Compact DUO-X 4200х1320х12 Ирландский дуб-2612 тис Р-поры дуба  гр.E3 Слотекс скл</t>
  </si>
  <si>
    <t xml:space="preserve">Плита Solid Compact DUO-X 4200х1320х12 Калакатта Боргини-8101 тис Pt-бетон гр.E2 Слотекс </t>
  </si>
  <si>
    <t>Плита Solid Compact DUO-X 4200х1320х12 Калакатта оро-8115 тис Рt-бетон гр.E3 Слотекс скл</t>
  </si>
  <si>
    <t>Плита Solid Compact DUO-X 4200х1320х12 Мрамор Бернини-2349 тис Pt-бетон гр.E2 Слотекс скл</t>
  </si>
  <si>
    <t>Плита Solid Compact DUO-X 4200х1320х12 Мрамор серебристый-6035 тис SL-сланец  гр.E1  Слотекс скл</t>
  </si>
  <si>
    <t>Плита Solid Compact DUO-X 4200х1320х12 Фрирайд-8458 тис Pt-бетон гр.E1 Слотекс</t>
  </si>
  <si>
    <t xml:space="preserve">Плита Solid Compact DUO-X 4200х650х12 Доминикана-5023 Pt-бетон гр.E1 Слотекс </t>
  </si>
  <si>
    <t>Плита Solid Compact DUO-X 4200х650х12 Дуб Бунратти-3829 тис Nw-мелкие поры гр.E1 Слотекс</t>
  </si>
  <si>
    <t>Стол. SolidTop DUO-Х0 3050х650х12 Черный-1021 тис Q-керамика гр.E1 Слотекс</t>
  </si>
  <si>
    <t>HPL Компакт-плита с черн внутр слоем.3050х650х12 Дуб Ирландский натуральный FS1333 W2 ФИС</t>
  </si>
  <si>
    <t>HPL Компакт-плита с черн внутр слоем.3050х650х12 Дуб Крымский FS1111 W2  ФИС</t>
  </si>
  <si>
    <t>HPL Компакт-плита с черн внутр слоем.3050х650х12 Кремона FS112 S1 ФИС</t>
  </si>
  <si>
    <t>HPL Компакт-плита с черн внутр слоем.3050х650х12 Шерегеш FS207 S1 ФИС</t>
  </si>
  <si>
    <t>HPL Компакт-плита с черн внутр слоем.3050х650х12 Шифер Детройт FS188 S3 ФИС</t>
  </si>
  <si>
    <t>HPL Компакт-плита с черн внутр слоем.4200х1320х12 Алаид FS205 S1 ФИС</t>
  </si>
  <si>
    <t>HPL Компакт-плита с черн внутр слоем.3050х650х12 Алаид FS205 S1 ФИС</t>
  </si>
  <si>
    <t>HPL Компакт-плита с черн внутр слоем.4200х1320х4 Алаид FS205 S1 ФИС</t>
  </si>
  <si>
    <t>HPL Компакт-плита с черн внутр слоем.4200х650х12 Алаид FS205 S1 ФИС</t>
  </si>
  <si>
    <t>HPL Компакт-плита с черн внутр слоем.4200х650х12 Дуб Крымский FS1111 W2  ФИС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</si>
</sst>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66CC"/>
      <name val="Calibri"/>
      <family val="2"/>
      <scheme val="minor"/>
    </font>
    <font>
      <sz val="11"/>
      <color theme="4" tint="-0.249977111117893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theme="8" tint="-0.249977111117893"/>
      <name val="Calibri"/>
      <family val="2"/>
      <charset val="204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rgb="FF0066CC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charset val="1"/>
    </font>
    <font>
      <sz val="8"/>
      <name val="Arial"/>
      <family val="2"/>
    </font>
    <font>
      <b/>
      <sz val="9"/>
      <name val="Arial"/>
    </font>
    <font>
      <sz val="11"/>
      <name val="Arial"/>
      <family val="2"/>
    </font>
    <font>
      <b/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21" fillId="0" borderId="0"/>
  </cellStyleXfs>
  <cellXfs count="159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3" borderId="11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6" xfId="0" applyFill="1" applyBorder="1"/>
    <xf numFmtId="0" fontId="0" fillId="3" borderId="14" xfId="0" applyFill="1" applyBorder="1"/>
    <xf numFmtId="0" fontId="0" fillId="3" borderId="17" xfId="0" applyFill="1" applyBorder="1"/>
    <xf numFmtId="0" fontId="0" fillId="0" borderId="24" xfId="0" applyBorder="1"/>
    <xf numFmtId="0" fontId="0" fillId="0" borderId="26" xfId="0" applyBorder="1"/>
    <xf numFmtId="0" fontId="0" fillId="0" borderId="29" xfId="0" applyBorder="1"/>
    <xf numFmtId="0" fontId="0" fillId="0" borderId="31" xfId="0" applyBorder="1"/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4" fontId="13" fillId="0" borderId="0" xfId="0" applyNumberFormat="1" applyFont="1"/>
    <xf numFmtId="0" fontId="15" fillId="0" borderId="0" xfId="0" applyFont="1" applyAlignment="1">
      <alignment horizontal="left"/>
    </xf>
    <xf numFmtId="0" fontId="0" fillId="0" borderId="32" xfId="0" applyBorder="1" applyAlignment="1">
      <alignment horizontal="left" wrapText="1"/>
    </xf>
    <xf numFmtId="4" fontId="0" fillId="0" borderId="32" xfId="0" applyNumberFormat="1" applyBorder="1" applyAlignment="1">
      <alignment horizontal="right"/>
    </xf>
    <xf numFmtId="0" fontId="14" fillId="6" borderId="0" xfId="0" applyFont="1" applyFill="1" applyAlignment="1">
      <alignment horizontal="left"/>
    </xf>
    <xf numFmtId="0" fontId="0" fillId="0" borderId="43" xfId="0" applyBorder="1" applyAlignment="1">
      <alignment horizontal="left" wrapText="1"/>
    </xf>
    <xf numFmtId="0" fontId="0" fillId="6" borderId="0" xfId="0" applyFill="1"/>
    <xf numFmtId="0" fontId="0" fillId="7" borderId="0" xfId="0" applyFill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top"/>
    </xf>
    <xf numFmtId="0" fontId="10" fillId="0" borderId="1" xfId="0" applyFont="1" applyFill="1" applyBorder="1" applyAlignment="1">
      <alignment horizontal="center" vertical="center"/>
    </xf>
    <xf numFmtId="0" fontId="0" fillId="0" borderId="52" xfId="0" quotePrefix="1" applyBorder="1" applyAlignment="1">
      <alignment horizontal="center"/>
    </xf>
    <xf numFmtId="0" fontId="0" fillId="0" borderId="53" xfId="0" quotePrefix="1" applyBorder="1" applyAlignment="1">
      <alignment horizontal="center"/>
    </xf>
    <xf numFmtId="0" fontId="0" fillId="0" borderId="33" xfId="0" quotePrefix="1" applyBorder="1" applyAlignment="1">
      <alignment horizontal="center"/>
    </xf>
    <xf numFmtId="0" fontId="0" fillId="5" borderId="0" xfId="0" quotePrefix="1" applyFill="1" applyBorder="1" applyAlignment="1">
      <alignment horizont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5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2" fillId="6" borderId="0" xfId="0" applyFont="1" applyFill="1" applyAlignment="1">
      <alignment horizontal="left"/>
    </xf>
    <xf numFmtId="0" fontId="23" fillId="0" borderId="60" xfId="2" applyNumberFormat="1" applyFont="1" applyBorder="1" applyAlignment="1">
      <alignment wrapText="1"/>
    </xf>
    <xf numFmtId="4" fontId="23" fillId="0" borderId="61" xfId="2" applyNumberFormat="1" applyFont="1" applyBorder="1" applyAlignment="1">
      <alignment horizontal="left" wrapText="1"/>
    </xf>
    <xf numFmtId="4" fontId="23" fillId="0" borderId="32" xfId="2" applyNumberFormat="1" applyFont="1" applyBorder="1" applyAlignment="1">
      <alignment horizontal="left" wrapText="1"/>
    </xf>
    <xf numFmtId="4" fontId="23" fillId="0" borderId="60" xfId="2" applyNumberFormat="1" applyFont="1" applyBorder="1" applyAlignment="1">
      <alignment horizontal="right"/>
    </xf>
    <xf numFmtId="0" fontId="23" fillId="0" borderId="32" xfId="2" applyNumberFormat="1" applyFont="1" applyBorder="1" applyAlignment="1">
      <alignment horizontal="left" wrapText="1"/>
    </xf>
    <xf numFmtId="0" fontId="24" fillId="6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4" fontId="9" fillId="4" borderId="39" xfId="0" applyNumberFormat="1" applyFont="1" applyFill="1" applyBorder="1" applyAlignment="1" applyProtection="1">
      <alignment horizontal="center" vertical="center"/>
      <protection hidden="1"/>
    </xf>
    <xf numFmtId="4" fontId="9" fillId="4" borderId="26" xfId="0" applyNumberFormat="1" applyFont="1" applyFill="1" applyBorder="1" applyAlignment="1" applyProtection="1">
      <alignment horizontal="center" vertical="center"/>
      <protection hidden="1"/>
    </xf>
    <xf numFmtId="4" fontId="9" fillId="4" borderId="10" xfId="0" applyNumberFormat="1" applyFont="1" applyFill="1" applyBorder="1" applyAlignment="1" applyProtection="1">
      <alignment horizontal="center" vertical="center"/>
      <protection hidden="1"/>
    </xf>
    <xf numFmtId="4" fontId="9" fillId="4" borderId="40" xfId="0" applyNumberFormat="1" applyFont="1" applyFill="1" applyBorder="1" applyAlignment="1" applyProtection="1">
      <alignment horizontal="center" vertical="center"/>
      <protection hidden="1"/>
    </xf>
    <xf numFmtId="4" fontId="9" fillId="4" borderId="15" xfId="0" applyNumberFormat="1" applyFont="1" applyFill="1" applyBorder="1" applyAlignment="1" applyProtection="1">
      <alignment horizontal="center" vertical="center"/>
      <protection hidden="1"/>
    </xf>
    <xf numFmtId="4" fontId="9" fillId="4" borderId="41" xfId="0" applyNumberFormat="1" applyFont="1" applyFill="1" applyBorder="1" applyAlignment="1" applyProtection="1">
      <alignment horizontal="center" vertical="center"/>
      <protection hidden="1"/>
    </xf>
    <xf numFmtId="4" fontId="9" fillId="4" borderId="42" xfId="0" applyNumberFormat="1" applyFont="1" applyFill="1" applyBorder="1" applyAlignment="1" applyProtection="1">
      <alignment horizontal="center" vertical="center"/>
      <protection hidden="1"/>
    </xf>
    <xf numFmtId="4" fontId="9" fillId="4" borderId="31" xfId="0" applyNumberFormat="1" applyFont="1" applyFill="1" applyBorder="1" applyAlignment="1" applyProtection="1">
      <alignment horizontal="center" vertical="center"/>
      <protection hidden="1"/>
    </xf>
    <xf numFmtId="4" fontId="2" fillId="0" borderId="4" xfId="0" applyNumberFormat="1" applyFont="1" applyBorder="1" applyAlignment="1" applyProtection="1">
      <alignment horizontal="center" vertical="center"/>
      <protection hidden="1"/>
    </xf>
    <xf numFmtId="4" fontId="2" fillId="0" borderId="5" xfId="0" applyNumberFormat="1" applyFont="1" applyBorder="1" applyAlignment="1" applyProtection="1">
      <alignment horizontal="center" vertical="center"/>
      <protection hidden="1"/>
    </xf>
    <xf numFmtId="4" fontId="2" fillId="0" borderId="7" xfId="0" applyNumberFormat="1" applyFont="1" applyBorder="1" applyAlignment="1" applyProtection="1">
      <alignment horizontal="center" vertical="center"/>
      <protection hidden="1"/>
    </xf>
    <xf numFmtId="4" fontId="2" fillId="0" borderId="8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0" xfId="0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16" fillId="5" borderId="0" xfId="0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11" fillId="0" borderId="0" xfId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46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58" xfId="0" applyBorder="1" applyAlignment="1">
      <alignment horizontal="left" wrapText="1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9" xfId="0" applyBorder="1" applyAlignment="1">
      <alignment horizontal="left"/>
    </xf>
  </cellXfs>
  <cellStyles count="3">
    <cellStyle name="Гиперссылка" xfId="1" builtinId="8"/>
    <cellStyle name="Обычный" xfId="0" builtinId="0"/>
    <cellStyle name="Обычный_Список декоров (скрыть)" xfId="2"/>
  </cellStyles>
  <dxfs count="14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border outline="0"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/>
        <horizontal/>
      </border>
    </dxf>
    <dxf>
      <border outline="0">
        <bottom style="hair">
          <color rgb="FF000000"/>
        </bottom>
      </border>
    </dxf>
    <dxf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/>
        <horizontal/>
      </border>
    </dxf>
    <dxf>
      <border outline="0">
        <bottom style="hair">
          <color rgb="FF000000"/>
        </bottom>
      </border>
    </dxf>
    <dxf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66CC"/>
      <color rgb="FF3333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142050</xdr:colOff>
      <xdr:row>1</xdr:row>
      <xdr:rowOff>18317</xdr:rowOff>
    </xdr:from>
    <xdr:to>
      <xdr:col>13</xdr:col>
      <xdr:colOff>474053</xdr:colOff>
      <xdr:row>3</xdr:row>
      <xdr:rowOff>95249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1675" y="208817"/>
          <a:ext cx="1751228" cy="581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ЭГГЕР" displayName="ЭГГЕР" ref="A6:A33" totalsRowShown="0" headerRowDxfId="13" dataDxfId="12" tableBorderDxfId="11">
  <autoFilter ref="A6:A33"/>
  <tableColumns count="1">
    <tableColumn id="1" name="ЭГГЕР" dataDxfId="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СЛОТЕКС" displayName="СЛОТЕКС" ref="C6:D137" totalsRowShown="0" headerRowDxfId="9" dataDxfId="8" tableBorderDxfId="7">
  <autoFilter ref="C6:D137"/>
  <tableColumns count="2">
    <tableColumn id="1" name="СЛОТЕКС" dataDxfId="6"/>
    <tableColumn id="2" name="Столбец1" dataDxfId="5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6" name="ФОРМА_СТИЛЬ" displayName="ФОРМА_СТИЛЬ" ref="E6:F48" totalsRowShown="0" headerRowDxfId="4" dataDxfId="3" tableBorderDxfId="2">
  <autoFilter ref="E6:F48"/>
  <tableColumns count="2">
    <tableColumn id="1" name="ФОРМА_СТИЛЬ" dataDxfId="1"/>
    <tableColumn id="2" name="Столбец1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59"/>
  <sheetViews>
    <sheetView tabSelected="1" zoomScaleNormal="100" zoomScaleSheetLayoutView="55" workbookViewId="0">
      <selection activeCell="AP32" sqref="AP32"/>
    </sheetView>
  </sheetViews>
  <sheetFormatPr defaultRowHeight="14.4" x14ac:dyDescent="0.3"/>
  <cols>
    <col min="1" max="1" width="8.5546875" customWidth="1"/>
    <col min="2" max="2" width="12.88671875" customWidth="1"/>
    <col min="3" max="3" width="14.44140625" customWidth="1"/>
    <col min="4" max="4" width="9.6640625" customWidth="1"/>
    <col min="5" max="6" width="7.5546875" customWidth="1"/>
    <col min="7" max="7" width="7.33203125" customWidth="1"/>
    <col min="8" max="11" width="5.6640625" customWidth="1"/>
    <col min="12" max="12" width="6.6640625" customWidth="1"/>
    <col min="13" max="13" width="8.88671875" customWidth="1"/>
    <col min="14" max="14" width="7.33203125" customWidth="1"/>
    <col min="15" max="15" width="7.44140625" customWidth="1"/>
    <col min="16" max="16" width="9" customWidth="1"/>
    <col min="17" max="17" width="49.109375" hidden="1" customWidth="1"/>
    <col min="18" max="18" width="12.88671875" hidden="1" customWidth="1"/>
    <col min="19" max="19" width="11" style="29" hidden="1" customWidth="1"/>
    <col min="20" max="21" width="9.109375" style="29" hidden="1" customWidth="1"/>
    <col min="22" max="39" width="9.109375" hidden="1" customWidth="1"/>
    <col min="40" max="43" width="9.109375" customWidth="1"/>
  </cols>
  <sheetData>
    <row r="2" spans="1:24" ht="15.6" x14ac:dyDescent="0.3">
      <c r="A2" s="23" t="s">
        <v>0</v>
      </c>
    </row>
    <row r="3" spans="1:24" ht="24" customHeight="1" x14ac:dyDescent="0.3">
      <c r="A3" s="1"/>
      <c r="Q3" s="2" t="s">
        <v>99</v>
      </c>
      <c r="R3" s="30" t="s">
        <v>115</v>
      </c>
      <c r="S3" s="29" t="s">
        <v>103</v>
      </c>
      <c r="T3" s="29" t="s">
        <v>6</v>
      </c>
      <c r="U3" s="29" t="s">
        <v>102</v>
      </c>
      <c r="X3" t="s">
        <v>106</v>
      </c>
    </row>
    <row r="4" spans="1:24" x14ac:dyDescent="0.3">
      <c r="A4" t="s">
        <v>1</v>
      </c>
      <c r="D4" s="106"/>
      <c r="E4" s="106"/>
      <c r="G4" s="111" t="s">
        <v>114</v>
      </c>
      <c r="H4" s="111"/>
      <c r="Q4" t="s">
        <v>100</v>
      </c>
      <c r="R4" s="32">
        <v>250.4</v>
      </c>
      <c r="S4" s="29" t="s">
        <v>104</v>
      </c>
      <c r="T4" s="29">
        <f>SUM(X4:X15)</f>
        <v>0</v>
      </c>
      <c r="U4" s="29">
        <f t="shared" ref="U4:U9" si="0">R4*T4</f>
        <v>0</v>
      </c>
      <c r="X4">
        <f>(((B18+C18)*2)*D18)/1000</f>
        <v>0</v>
      </c>
    </row>
    <row r="5" spans="1:24" x14ac:dyDescent="0.3">
      <c r="A5" t="s">
        <v>2</v>
      </c>
      <c r="C5" s="107"/>
      <c r="D5" s="107"/>
      <c r="E5" s="107"/>
      <c r="Q5" t="s">
        <v>101</v>
      </c>
      <c r="R5" s="32">
        <v>375.59</v>
      </c>
      <c r="S5" s="29" t="s">
        <v>104</v>
      </c>
      <c r="T5" s="29">
        <f>SUM(X4:X15)</f>
        <v>0</v>
      </c>
      <c r="U5" s="29">
        <f t="shared" si="0"/>
        <v>0</v>
      </c>
      <c r="X5">
        <f t="shared" ref="X5:X14" si="1">(((B19+C19)*2)*D19)/1000</f>
        <v>0</v>
      </c>
    </row>
    <row r="6" spans="1:24" x14ac:dyDescent="0.3">
      <c r="Q6" t="s">
        <v>85</v>
      </c>
      <c r="R6" s="32">
        <v>840</v>
      </c>
      <c r="S6" s="29" t="s">
        <v>105</v>
      </c>
      <c r="T6" s="29">
        <f t="shared" ref="T6:T15" si="2">SUM(D47:O47)</f>
        <v>0</v>
      </c>
      <c r="U6" s="29">
        <f t="shared" si="0"/>
        <v>0</v>
      </c>
      <c r="X6">
        <f t="shared" si="1"/>
        <v>0</v>
      </c>
    </row>
    <row r="7" spans="1:24" ht="15" thickBot="1" x14ac:dyDescent="0.35">
      <c r="A7" s="2" t="s">
        <v>107</v>
      </c>
      <c r="B7" s="2"/>
      <c r="Q7" t="s">
        <v>86</v>
      </c>
      <c r="R7" s="32">
        <v>840</v>
      </c>
      <c r="S7" s="29" t="s">
        <v>105</v>
      </c>
      <c r="T7" s="29">
        <f t="shared" si="2"/>
        <v>0</v>
      </c>
      <c r="U7" s="29">
        <f t="shared" si="0"/>
        <v>0</v>
      </c>
      <c r="X7">
        <f t="shared" si="1"/>
        <v>0</v>
      </c>
    </row>
    <row r="8" spans="1:24" ht="15.75" customHeight="1" x14ac:dyDescent="0.3">
      <c r="A8" s="110" t="s">
        <v>118</v>
      </c>
      <c r="B8" s="110"/>
      <c r="C8" s="110"/>
      <c r="D8" s="110"/>
      <c r="F8" s="19"/>
      <c r="G8" s="117" t="s">
        <v>80</v>
      </c>
      <c r="H8" s="118"/>
      <c r="I8" s="20"/>
      <c r="K8" s="112" t="s">
        <v>240</v>
      </c>
      <c r="L8" s="113"/>
      <c r="M8" s="113"/>
      <c r="N8" s="88">
        <f>SUM(N10:O13)</f>
        <v>0</v>
      </c>
      <c r="O8" s="89"/>
      <c r="Q8" t="s">
        <v>98</v>
      </c>
      <c r="R8" s="32">
        <v>2503.9499999999998</v>
      </c>
      <c r="S8" s="29" t="s">
        <v>105</v>
      </c>
      <c r="T8" s="29">
        <f t="shared" si="2"/>
        <v>0</v>
      </c>
      <c r="U8" s="29">
        <f t="shared" si="0"/>
        <v>0</v>
      </c>
      <c r="X8">
        <f t="shared" si="1"/>
        <v>0</v>
      </c>
    </row>
    <row r="9" spans="1:24" ht="16.5" customHeight="1" thickBot="1" x14ac:dyDescent="0.35">
      <c r="A9" s="109" t="s">
        <v>3</v>
      </c>
      <c r="B9" s="109"/>
      <c r="C9" s="109"/>
      <c r="D9" s="109"/>
      <c r="F9" s="138" t="s">
        <v>82</v>
      </c>
      <c r="G9" s="116" t="s">
        <v>79</v>
      </c>
      <c r="H9" s="116"/>
      <c r="I9" s="121" t="s">
        <v>83</v>
      </c>
      <c r="K9" s="114"/>
      <c r="L9" s="115"/>
      <c r="M9" s="115"/>
      <c r="N9" s="90"/>
      <c r="O9" s="91"/>
      <c r="Q9" t="s">
        <v>97</v>
      </c>
      <c r="R9" s="32">
        <v>840</v>
      </c>
      <c r="S9" s="29" t="s">
        <v>105</v>
      </c>
      <c r="T9" s="29">
        <f t="shared" si="2"/>
        <v>0</v>
      </c>
      <c r="U9" s="29">
        <f t="shared" si="0"/>
        <v>0</v>
      </c>
      <c r="X9">
        <f t="shared" si="1"/>
        <v>0</v>
      </c>
    </row>
    <row r="10" spans="1:24" ht="31.5" customHeight="1" x14ac:dyDescent="0.3">
      <c r="A10" s="110" t="s">
        <v>156</v>
      </c>
      <c r="B10" s="110"/>
      <c r="C10" s="110"/>
      <c r="D10" s="110"/>
      <c r="F10" s="138"/>
      <c r="G10" s="116"/>
      <c r="H10" s="116"/>
      <c r="I10" s="121"/>
      <c r="K10" s="122" t="s">
        <v>89</v>
      </c>
      <c r="L10" s="123"/>
      <c r="M10" s="124"/>
      <c r="N10" s="80">
        <f>SUM(U20:U22)</f>
        <v>0</v>
      </c>
      <c r="O10" s="81"/>
      <c r="Q10" t="s">
        <v>88</v>
      </c>
      <c r="R10" s="32">
        <v>250.4</v>
      </c>
      <c r="S10" s="29" t="s">
        <v>104</v>
      </c>
      <c r="T10" s="29">
        <f t="shared" si="2"/>
        <v>0</v>
      </c>
      <c r="U10" s="29">
        <f t="shared" ref="U10:U18" si="3">R10*T10</f>
        <v>0</v>
      </c>
      <c r="X10">
        <f t="shared" si="1"/>
        <v>0</v>
      </c>
    </row>
    <row r="11" spans="1:24" ht="16.5" customHeight="1" thickBot="1" x14ac:dyDescent="0.35">
      <c r="A11" s="2" t="s">
        <v>205</v>
      </c>
      <c r="F11" s="21"/>
      <c r="G11" s="119" t="s">
        <v>81</v>
      </c>
      <c r="H11" s="120"/>
      <c r="I11" s="22"/>
      <c r="K11" s="125"/>
      <c r="L11" s="126"/>
      <c r="M11" s="127"/>
      <c r="N11" s="82"/>
      <c r="O11" s="83"/>
      <c r="Q11" t="s">
        <v>95</v>
      </c>
      <c r="R11" s="32">
        <v>1890</v>
      </c>
      <c r="S11" s="29" t="s">
        <v>105</v>
      </c>
      <c r="T11" s="29">
        <f t="shared" si="2"/>
        <v>0</v>
      </c>
      <c r="U11" s="29">
        <f t="shared" si="3"/>
        <v>0</v>
      </c>
      <c r="X11">
        <f t="shared" si="1"/>
        <v>0</v>
      </c>
    </row>
    <row r="12" spans="1:24" ht="30.75" customHeight="1" x14ac:dyDescent="0.3">
      <c r="A12" s="6" t="s">
        <v>92</v>
      </c>
      <c r="B12" s="6" t="s">
        <v>91</v>
      </c>
      <c r="C12" s="24" t="s">
        <v>25</v>
      </c>
      <c r="D12" s="6" t="s">
        <v>26</v>
      </c>
      <c r="K12" s="128" t="s">
        <v>90</v>
      </c>
      <c r="L12" s="129"/>
      <c r="M12" s="130"/>
      <c r="N12" s="84">
        <f>SUM(U4:U18)</f>
        <v>0</v>
      </c>
      <c r="O12" s="85"/>
      <c r="Q12" t="s">
        <v>94</v>
      </c>
      <c r="R12" s="32">
        <v>2346.75</v>
      </c>
      <c r="S12" s="29" t="s">
        <v>105</v>
      </c>
      <c r="T12" s="29">
        <f t="shared" si="2"/>
        <v>0</v>
      </c>
      <c r="U12" s="29">
        <f t="shared" si="3"/>
        <v>0</v>
      </c>
      <c r="X12">
        <f t="shared" si="1"/>
        <v>0</v>
      </c>
    </row>
    <row r="13" spans="1:24" ht="15.75" customHeight="1" thickBot="1" x14ac:dyDescent="0.35">
      <c r="A13" s="68">
        <v>3050</v>
      </c>
      <c r="B13" s="68">
        <v>650</v>
      </c>
      <c r="C13" s="68">
        <v>12</v>
      </c>
      <c r="D13" s="69"/>
      <c r="K13" s="131"/>
      <c r="L13" s="132"/>
      <c r="M13" s="133"/>
      <c r="N13" s="86"/>
      <c r="O13" s="87"/>
      <c r="Q13" t="s">
        <v>96</v>
      </c>
      <c r="R13" s="32">
        <v>1890</v>
      </c>
      <c r="S13" s="29" t="s">
        <v>105</v>
      </c>
      <c r="T13" s="29">
        <f t="shared" si="2"/>
        <v>0</v>
      </c>
      <c r="U13" s="29">
        <f t="shared" si="3"/>
        <v>0</v>
      </c>
      <c r="X13">
        <f t="shared" si="1"/>
        <v>0</v>
      </c>
    </row>
    <row r="14" spans="1:24" x14ac:dyDescent="0.3">
      <c r="A14" s="70"/>
      <c r="B14" s="70"/>
      <c r="C14" s="70"/>
      <c r="D14" s="71"/>
      <c r="Q14" t="s">
        <v>87</v>
      </c>
      <c r="R14" s="32">
        <v>344.28</v>
      </c>
      <c r="S14" s="29" t="s">
        <v>105</v>
      </c>
      <c r="T14" s="29">
        <f t="shared" si="2"/>
        <v>0</v>
      </c>
      <c r="U14" s="29">
        <f t="shared" si="3"/>
        <v>0</v>
      </c>
      <c r="X14">
        <f t="shared" si="1"/>
        <v>0</v>
      </c>
    </row>
    <row r="15" spans="1:24" x14ac:dyDescent="0.3">
      <c r="Q15" t="s">
        <v>206</v>
      </c>
      <c r="R15" s="32">
        <v>200</v>
      </c>
      <c r="S15" s="29" t="s">
        <v>105</v>
      </c>
      <c r="T15" s="29">
        <f t="shared" si="2"/>
        <v>0</v>
      </c>
      <c r="U15" s="29">
        <f t="shared" si="3"/>
        <v>0</v>
      </c>
      <c r="X15">
        <f>(((B29+C29)*2)*D29)/1000</f>
        <v>0</v>
      </c>
    </row>
    <row r="16" spans="1:24" x14ac:dyDescent="0.3">
      <c r="A16" s="108" t="s">
        <v>4</v>
      </c>
      <c r="B16" s="108"/>
      <c r="C16" s="108"/>
      <c r="D16" s="108"/>
      <c r="F16" s="137" t="s">
        <v>21</v>
      </c>
      <c r="G16" s="137"/>
      <c r="H16" s="137"/>
      <c r="I16" s="137"/>
      <c r="J16" s="137"/>
      <c r="K16" s="137"/>
      <c r="L16" s="137"/>
      <c r="M16" s="137"/>
      <c r="N16" s="137"/>
      <c r="O16" s="137"/>
      <c r="Q16" t="s">
        <v>29</v>
      </c>
      <c r="R16" s="32">
        <v>125.2</v>
      </c>
      <c r="S16" s="29" t="s">
        <v>104</v>
      </c>
      <c r="T16" s="29">
        <f>SUM(AA33:AL33,AA36:AL36,AA39:AL39,AA42:AL42)</f>
        <v>0</v>
      </c>
      <c r="U16" s="29">
        <f t="shared" si="3"/>
        <v>0</v>
      </c>
    </row>
    <row r="17" spans="1:38" x14ac:dyDescent="0.3">
      <c r="A17" s="3" t="s">
        <v>5</v>
      </c>
      <c r="B17" s="4" t="s">
        <v>19</v>
      </c>
      <c r="C17" s="4" t="s">
        <v>20</v>
      </c>
      <c r="D17" s="4" t="s">
        <v>6</v>
      </c>
      <c r="F17" s="135" t="s">
        <v>22</v>
      </c>
      <c r="G17" s="135"/>
      <c r="H17" s="135"/>
      <c r="I17" s="135"/>
      <c r="J17" s="135"/>
      <c r="K17" s="135"/>
      <c r="L17" s="136"/>
      <c r="M17" s="136"/>
      <c r="N17" s="101"/>
      <c r="O17" s="101"/>
      <c r="Q17" t="s">
        <v>30</v>
      </c>
      <c r="R17" s="32">
        <v>250.4</v>
      </c>
      <c r="S17" s="29" t="s">
        <v>104</v>
      </c>
      <c r="T17" s="29">
        <f>SUM(AA34:AL34,AA37:AL37,AA40:AL40,AA43:AL43)</f>
        <v>0</v>
      </c>
      <c r="U17" s="29">
        <f t="shared" si="3"/>
        <v>0</v>
      </c>
    </row>
    <row r="18" spans="1:38" x14ac:dyDescent="0.3">
      <c r="A18" s="5" t="s">
        <v>7</v>
      </c>
      <c r="B18" s="40"/>
      <c r="C18" s="40"/>
      <c r="D18" s="40"/>
      <c r="F18" s="135"/>
      <c r="G18" s="135"/>
      <c r="H18" s="135"/>
      <c r="I18" s="135"/>
      <c r="J18" s="135"/>
      <c r="K18" s="135"/>
      <c r="L18" s="136"/>
      <c r="M18" s="136"/>
      <c r="N18" s="101"/>
      <c r="O18" s="101"/>
      <c r="Q18" t="s">
        <v>27</v>
      </c>
      <c r="R18" s="32">
        <v>1050</v>
      </c>
      <c r="S18" s="29" t="s">
        <v>104</v>
      </c>
      <c r="T18" s="29">
        <f>L26/1000</f>
        <v>0</v>
      </c>
      <c r="U18" s="29">
        <f t="shared" si="3"/>
        <v>0</v>
      </c>
    </row>
    <row r="19" spans="1:38" x14ac:dyDescent="0.3">
      <c r="A19" s="5" t="s">
        <v>8</v>
      </c>
      <c r="B19" s="40"/>
      <c r="C19" s="40"/>
      <c r="D19" s="40"/>
      <c r="F19" s="135" t="s">
        <v>23</v>
      </c>
      <c r="G19" s="135"/>
      <c r="H19" s="135"/>
      <c r="I19" s="135"/>
      <c r="J19" s="135"/>
      <c r="K19" s="135"/>
      <c r="L19" s="136"/>
      <c r="M19" s="136"/>
      <c r="N19" s="101"/>
      <c r="O19" s="101"/>
    </row>
    <row r="20" spans="1:38" x14ac:dyDescent="0.3">
      <c r="A20" s="5" t="s">
        <v>9</v>
      </c>
      <c r="B20" s="40"/>
      <c r="C20" s="40"/>
      <c r="D20" s="40"/>
      <c r="F20" s="135"/>
      <c r="G20" s="135"/>
      <c r="H20" s="135"/>
      <c r="I20" s="135"/>
      <c r="J20" s="135"/>
      <c r="K20" s="135"/>
      <c r="L20" s="136"/>
      <c r="M20" s="136"/>
      <c r="N20" s="101"/>
      <c r="O20" s="101"/>
      <c r="Q20" t="s">
        <v>211</v>
      </c>
      <c r="R20" s="31">
        <f>IFERROR(INDEX('Список декоров (скрыть)'!B7:B33,(MATCH(A10,'Список декоров (скрыть)'!A7:A33,0))),0)</f>
        <v>0</v>
      </c>
      <c r="T20" s="29">
        <f>D13+D14</f>
        <v>0</v>
      </c>
      <c r="U20" s="29">
        <f>R20*T20</f>
        <v>0</v>
      </c>
    </row>
    <row r="21" spans="1:38" ht="15" customHeight="1" x14ac:dyDescent="0.3">
      <c r="A21" s="5" t="s">
        <v>10</v>
      </c>
      <c r="B21" s="40"/>
      <c r="C21" s="40"/>
      <c r="D21" s="40"/>
      <c r="F21" s="135" t="s">
        <v>24</v>
      </c>
      <c r="G21" s="135"/>
      <c r="H21" s="135"/>
      <c r="I21" s="135"/>
      <c r="J21" s="135"/>
      <c r="K21" s="135"/>
      <c r="L21" s="136"/>
      <c r="M21" s="136"/>
      <c r="N21" s="101"/>
      <c r="O21" s="101"/>
      <c r="Q21" t="s">
        <v>212</v>
      </c>
      <c r="R21">
        <f>IFERROR(INDEX('Список декоров (скрыть)'!D7:D111,(MATCH(A10,СЛОТЕКС[СЛОТЕКС],0))),0)</f>
        <v>0</v>
      </c>
      <c r="T21" s="29">
        <f>D13+D14</f>
        <v>0</v>
      </c>
      <c r="U21" s="29">
        <f t="shared" ref="U21:U22" si="4">R21*T21</f>
        <v>0</v>
      </c>
    </row>
    <row r="22" spans="1:38" x14ac:dyDescent="0.3">
      <c r="A22" s="5" t="s">
        <v>11</v>
      </c>
      <c r="B22" s="40"/>
      <c r="C22" s="40"/>
      <c r="D22" s="40"/>
      <c r="F22" s="135"/>
      <c r="G22" s="135"/>
      <c r="H22" s="135"/>
      <c r="I22" s="135"/>
      <c r="J22" s="135"/>
      <c r="K22" s="135"/>
      <c r="L22" s="136"/>
      <c r="M22" s="136"/>
      <c r="N22" s="101"/>
      <c r="O22" s="101"/>
      <c r="Q22" t="s">
        <v>213</v>
      </c>
      <c r="R22">
        <f>IFERROR(INDEX('Список декоров (скрыть)'!F7:F38,(MATCH(A10,ФОРМА_СТИЛЬ[ФОРМА_СТИЛЬ],0))),0)</f>
        <v>0</v>
      </c>
      <c r="T22" s="29">
        <f>D13+D14</f>
        <v>0</v>
      </c>
      <c r="U22" s="29">
        <f t="shared" si="4"/>
        <v>0</v>
      </c>
    </row>
    <row r="23" spans="1:38" x14ac:dyDescent="0.3">
      <c r="A23" s="5" t="s">
        <v>12</v>
      </c>
      <c r="B23" s="40"/>
      <c r="C23" s="40"/>
      <c r="D23" s="40"/>
      <c r="F23" s="42"/>
      <c r="G23" s="42"/>
      <c r="H23" s="42"/>
      <c r="I23" s="42"/>
      <c r="J23" s="42"/>
      <c r="K23" s="42"/>
      <c r="L23" s="42"/>
      <c r="M23" s="42"/>
      <c r="N23" s="43"/>
      <c r="O23" s="41"/>
    </row>
    <row r="24" spans="1:38" x14ac:dyDescent="0.3">
      <c r="A24" s="5" t="s">
        <v>13</v>
      </c>
      <c r="B24" s="40"/>
      <c r="C24" s="40"/>
      <c r="D24" s="40"/>
      <c r="F24" s="42"/>
      <c r="G24" s="42"/>
      <c r="H24" s="42"/>
      <c r="I24" s="42"/>
      <c r="J24" s="42"/>
      <c r="K24" s="42"/>
      <c r="L24" s="42"/>
      <c r="M24" s="42"/>
      <c r="N24" s="43"/>
      <c r="O24" s="41"/>
    </row>
    <row r="25" spans="1:38" x14ac:dyDescent="0.3">
      <c r="A25" s="5" t="s">
        <v>14</v>
      </c>
      <c r="B25" s="40"/>
      <c r="C25" s="40"/>
      <c r="D25" s="40"/>
      <c r="N25" s="43"/>
      <c r="O25" s="41"/>
    </row>
    <row r="26" spans="1:38" x14ac:dyDescent="0.3">
      <c r="A26" s="5" t="s">
        <v>15</v>
      </c>
      <c r="B26" s="40"/>
      <c r="C26" s="40"/>
      <c r="D26" s="40"/>
      <c r="F26" s="134" t="s">
        <v>27</v>
      </c>
      <c r="G26" s="134"/>
      <c r="H26" s="134"/>
      <c r="I26" s="134"/>
      <c r="J26" s="134"/>
      <c r="K26" s="134"/>
      <c r="L26" s="140"/>
      <c r="M26" s="141"/>
      <c r="N26" s="43"/>
      <c r="O26" s="41"/>
    </row>
    <row r="27" spans="1:38" x14ac:dyDescent="0.3">
      <c r="A27" s="5" t="s">
        <v>16</v>
      </c>
      <c r="B27" s="40"/>
      <c r="C27" s="40"/>
      <c r="D27" s="40"/>
      <c r="F27" s="134"/>
      <c r="G27" s="134"/>
      <c r="H27" s="134"/>
      <c r="I27" s="134"/>
      <c r="J27" s="134"/>
      <c r="K27" s="134"/>
      <c r="L27" s="142"/>
      <c r="M27" s="143"/>
      <c r="N27" s="43"/>
      <c r="O27" s="41"/>
    </row>
    <row r="28" spans="1:38" x14ac:dyDescent="0.3">
      <c r="A28" s="5" t="s">
        <v>17</v>
      </c>
      <c r="B28" s="40"/>
      <c r="C28" s="40"/>
      <c r="D28" s="40"/>
    </row>
    <row r="29" spans="1:38" x14ac:dyDescent="0.3">
      <c r="A29" s="5" t="s">
        <v>18</v>
      </c>
      <c r="B29" s="40"/>
      <c r="C29" s="40"/>
      <c r="D29" s="40"/>
    </row>
    <row r="30" spans="1:38" x14ac:dyDescent="0.3">
      <c r="A30" s="48"/>
      <c r="B30" s="49"/>
      <c r="C30" s="49"/>
      <c r="D30" s="49"/>
    </row>
    <row r="31" spans="1:38" ht="15" thickBot="1" x14ac:dyDescent="0.35"/>
    <row r="32" spans="1:38" ht="15" thickBot="1" x14ac:dyDescent="0.35">
      <c r="A32" s="95" t="s">
        <v>28</v>
      </c>
      <c r="B32" s="96"/>
      <c r="C32" s="97"/>
      <c r="D32" s="7" t="s">
        <v>31</v>
      </c>
      <c r="E32" s="8" t="s">
        <v>32</v>
      </c>
      <c r="F32" s="8" t="s">
        <v>33</v>
      </c>
      <c r="G32" s="9" t="s">
        <v>34</v>
      </c>
      <c r="H32" s="7" t="s">
        <v>35</v>
      </c>
      <c r="I32" s="8" t="s">
        <v>38</v>
      </c>
      <c r="J32" s="8" t="s">
        <v>37</v>
      </c>
      <c r="K32" s="9" t="s">
        <v>39</v>
      </c>
      <c r="L32" s="7" t="s">
        <v>40</v>
      </c>
      <c r="M32" s="8" t="s">
        <v>36</v>
      </c>
      <c r="N32" s="8" t="s">
        <v>41</v>
      </c>
      <c r="O32" s="9" t="s">
        <v>42</v>
      </c>
      <c r="X32" s="95" t="s">
        <v>28</v>
      </c>
      <c r="Y32" s="96"/>
      <c r="Z32" s="97"/>
      <c r="AA32" s="7" t="s">
        <v>31</v>
      </c>
      <c r="AB32" s="8" t="s">
        <v>32</v>
      </c>
      <c r="AC32" s="8" t="s">
        <v>33</v>
      </c>
      <c r="AD32" s="9" t="s">
        <v>34</v>
      </c>
      <c r="AE32" s="7" t="s">
        <v>35</v>
      </c>
      <c r="AF32" s="8" t="s">
        <v>38</v>
      </c>
      <c r="AG32" s="8" t="s">
        <v>37</v>
      </c>
      <c r="AH32" s="9" t="s">
        <v>39</v>
      </c>
      <c r="AI32" s="7" t="s">
        <v>40</v>
      </c>
      <c r="AJ32" s="8" t="s">
        <v>36</v>
      </c>
      <c r="AK32" s="8" t="s">
        <v>41</v>
      </c>
      <c r="AL32" s="9" t="s">
        <v>42</v>
      </c>
    </row>
    <row r="33" spans="1:38" x14ac:dyDescent="0.3">
      <c r="A33" s="98" t="s">
        <v>29</v>
      </c>
      <c r="B33" s="99"/>
      <c r="C33" s="100"/>
      <c r="D33" s="50"/>
      <c r="E33" s="51"/>
      <c r="F33" s="51"/>
      <c r="G33" s="52"/>
      <c r="H33" s="50"/>
      <c r="I33" s="51"/>
      <c r="J33" s="51"/>
      <c r="K33" s="52"/>
      <c r="L33" s="50"/>
      <c r="M33" s="51"/>
      <c r="N33" s="51"/>
      <c r="O33" s="52"/>
      <c r="X33" s="98" t="s">
        <v>29</v>
      </c>
      <c r="Y33" s="99"/>
      <c r="Z33" s="100"/>
      <c r="AA33" s="10">
        <f>($B18*$D18*D33)/1000</f>
        <v>0</v>
      </c>
      <c r="AB33" s="10">
        <f>(C18*$D18*E33)/1000</f>
        <v>0</v>
      </c>
      <c r="AC33" s="10">
        <f>($B18*$D18*F33)/1000</f>
        <v>0</v>
      </c>
      <c r="AD33" s="11">
        <f>(C18*$D18*G33)/1000</f>
        <v>0</v>
      </c>
      <c r="AE33" s="10">
        <f>(B19*D19*H33)/1000</f>
        <v>0</v>
      </c>
      <c r="AF33" s="11">
        <f>(C19*D19*I33)/1000</f>
        <v>0</v>
      </c>
      <c r="AG33" s="10">
        <f>(B19*D19*J33)/1000</f>
        <v>0</v>
      </c>
      <c r="AH33" s="11">
        <f>(C19*D19*K33)/1000</f>
        <v>0</v>
      </c>
      <c r="AI33" s="10">
        <f>(B20*D20*L33)/1000</f>
        <v>0</v>
      </c>
      <c r="AJ33" s="11">
        <f>(C20*D20*M33)/1000</f>
        <v>0</v>
      </c>
      <c r="AK33" s="11">
        <f>(B20*D20*N33)/1000</f>
        <v>0</v>
      </c>
      <c r="AL33" s="12">
        <f>(C20*D20*O33)/1000</f>
        <v>0</v>
      </c>
    </row>
    <row r="34" spans="1:38" ht="15" thickBot="1" x14ac:dyDescent="0.35">
      <c r="A34" s="92" t="s">
        <v>30</v>
      </c>
      <c r="B34" s="93"/>
      <c r="C34" s="94"/>
      <c r="D34" s="53"/>
      <c r="E34" s="54"/>
      <c r="F34" s="54"/>
      <c r="G34" s="55"/>
      <c r="H34" s="53"/>
      <c r="I34" s="54"/>
      <c r="J34" s="54"/>
      <c r="K34" s="55"/>
      <c r="L34" s="53"/>
      <c r="M34" s="54"/>
      <c r="N34" s="54"/>
      <c r="O34" s="55"/>
      <c r="X34" s="92" t="s">
        <v>30</v>
      </c>
      <c r="Y34" s="93"/>
      <c r="Z34" s="94"/>
      <c r="AA34" s="14">
        <f>((B18*D18*D34)/1000)</f>
        <v>0</v>
      </c>
      <c r="AB34" s="14">
        <f>(C18*D18*E34)/1000</f>
        <v>0</v>
      </c>
      <c r="AC34" s="13">
        <f>((B18*D18*F34)/1000)</f>
        <v>0</v>
      </c>
      <c r="AD34" s="14">
        <f>(C18*$D18*G34)/1000</f>
        <v>0</v>
      </c>
      <c r="AE34" s="13">
        <f>(B19*D19*H34)/1000</f>
        <v>0</v>
      </c>
      <c r="AF34" s="14">
        <f>(C19*D19*I34)/1000</f>
        <v>0</v>
      </c>
      <c r="AG34" s="13">
        <f>(B19*D19*J34)/1000</f>
        <v>0</v>
      </c>
      <c r="AH34" s="14">
        <f>(C19*D19*K34)/1000</f>
        <v>0</v>
      </c>
      <c r="AI34" s="13">
        <f>(B20*D20*L34)/1000</f>
        <v>0</v>
      </c>
      <c r="AJ34" s="14">
        <f>(C20*D20*M34)/1000</f>
        <v>0</v>
      </c>
      <c r="AK34" s="14">
        <f>(B20*D20*N34)/1000</f>
        <v>0</v>
      </c>
      <c r="AL34" s="15">
        <f>(C20*D20*O34)/1000</f>
        <v>0</v>
      </c>
    </row>
    <row r="35" spans="1:38" ht="15" thickBot="1" x14ac:dyDescent="0.35">
      <c r="A35" s="95" t="s">
        <v>28</v>
      </c>
      <c r="B35" s="96"/>
      <c r="C35" s="97"/>
      <c r="D35" s="7" t="s">
        <v>43</v>
      </c>
      <c r="E35" s="8" t="s">
        <v>44</v>
      </c>
      <c r="F35" s="8" t="s">
        <v>45</v>
      </c>
      <c r="G35" s="9" t="s">
        <v>46</v>
      </c>
      <c r="H35" s="7" t="s">
        <v>47</v>
      </c>
      <c r="I35" s="8" t="s">
        <v>48</v>
      </c>
      <c r="J35" s="8" t="s">
        <v>49</v>
      </c>
      <c r="K35" s="9" t="s">
        <v>50</v>
      </c>
      <c r="L35" s="7" t="s">
        <v>51</v>
      </c>
      <c r="M35" s="8" t="s">
        <v>52</v>
      </c>
      <c r="N35" s="8" t="s">
        <v>53</v>
      </c>
      <c r="O35" s="9" t="s">
        <v>54</v>
      </c>
      <c r="X35" s="95" t="s">
        <v>28</v>
      </c>
      <c r="Y35" s="96"/>
      <c r="Z35" s="97"/>
      <c r="AA35" s="7" t="s">
        <v>43</v>
      </c>
      <c r="AB35" s="8" t="s">
        <v>44</v>
      </c>
      <c r="AC35" s="8" t="s">
        <v>45</v>
      </c>
      <c r="AD35" s="9" t="s">
        <v>46</v>
      </c>
      <c r="AE35" s="7" t="s">
        <v>47</v>
      </c>
      <c r="AF35" s="8" t="s">
        <v>48</v>
      </c>
      <c r="AG35" s="8" t="s">
        <v>49</v>
      </c>
      <c r="AH35" s="9" t="s">
        <v>50</v>
      </c>
      <c r="AI35" s="7" t="s">
        <v>51</v>
      </c>
      <c r="AJ35" s="8" t="s">
        <v>52</v>
      </c>
      <c r="AK35" s="8" t="s">
        <v>53</v>
      </c>
      <c r="AL35" s="9" t="s">
        <v>54</v>
      </c>
    </row>
    <row r="36" spans="1:38" x14ac:dyDescent="0.3">
      <c r="A36" s="98" t="s">
        <v>29</v>
      </c>
      <c r="B36" s="99"/>
      <c r="C36" s="100"/>
      <c r="D36" s="50"/>
      <c r="E36" s="51"/>
      <c r="F36" s="51"/>
      <c r="G36" s="52"/>
      <c r="H36" s="50"/>
      <c r="I36" s="51"/>
      <c r="J36" s="51"/>
      <c r="K36" s="52"/>
      <c r="L36" s="50"/>
      <c r="M36" s="51"/>
      <c r="N36" s="51"/>
      <c r="O36" s="52"/>
      <c r="X36" s="99" t="s">
        <v>29</v>
      </c>
      <c r="Y36" s="99"/>
      <c r="Z36" s="100"/>
      <c r="AA36" s="10">
        <f>(B21*D21*D36)/1000</f>
        <v>0</v>
      </c>
      <c r="AB36" s="11">
        <f>(C21*D21*E36)/1000</f>
        <v>0</v>
      </c>
      <c r="AC36" s="11">
        <f>(B21*D21*F36)/1000</f>
        <v>0</v>
      </c>
      <c r="AD36" s="12">
        <f>(C21*D21*G36)/1000</f>
        <v>0</v>
      </c>
      <c r="AE36" s="10">
        <f>(B22*D22*H36)/1000</f>
        <v>0</v>
      </c>
      <c r="AF36" s="11">
        <f>(C22*D22*I36)/1000</f>
        <v>0</v>
      </c>
      <c r="AG36" s="11">
        <f>(B22*D22*J36)/1000</f>
        <v>0</v>
      </c>
      <c r="AH36" s="12">
        <f>(C22*D22*K36)/1000</f>
        <v>0</v>
      </c>
      <c r="AI36" s="10">
        <f>(B23*D23*L36)/1000</f>
        <v>0</v>
      </c>
      <c r="AJ36" s="11">
        <f>(C23*D23*M36)/1000</f>
        <v>0</v>
      </c>
      <c r="AK36" s="11">
        <f>(B23*D23*N36)/1000</f>
        <v>0</v>
      </c>
      <c r="AL36" s="12">
        <f>(C23*D23*O36)/1000</f>
        <v>0</v>
      </c>
    </row>
    <row r="37" spans="1:38" ht="15" thickBot="1" x14ac:dyDescent="0.35">
      <c r="A37" s="92" t="s">
        <v>30</v>
      </c>
      <c r="B37" s="93"/>
      <c r="C37" s="94"/>
      <c r="D37" s="56"/>
      <c r="E37" s="57"/>
      <c r="F37" s="57"/>
      <c r="G37" s="58"/>
      <c r="H37" s="56"/>
      <c r="I37" s="57"/>
      <c r="J37" s="57"/>
      <c r="K37" s="58"/>
      <c r="L37" s="56"/>
      <c r="M37" s="57"/>
      <c r="N37" s="57"/>
      <c r="O37" s="58"/>
      <c r="X37" s="104" t="s">
        <v>30</v>
      </c>
      <c r="Y37" s="104"/>
      <c r="Z37" s="105"/>
      <c r="AA37" s="16">
        <f>(B21*D21*D37)/1000</f>
        <v>0</v>
      </c>
      <c r="AB37" s="17">
        <f>(C21*D21*E37)/1000</f>
        <v>0</v>
      </c>
      <c r="AC37" s="17">
        <f>(B21*D21*F37)/1000</f>
        <v>0</v>
      </c>
      <c r="AD37" s="18">
        <f>(C21*D21*G37)/1000</f>
        <v>0</v>
      </c>
      <c r="AE37" s="16">
        <f>(B22*D22*H37)/1000</f>
        <v>0</v>
      </c>
      <c r="AF37" s="17">
        <f>(C22*D22*I37)/1000</f>
        <v>0</v>
      </c>
      <c r="AG37" s="17">
        <f>(B22*D22*J37)/1000</f>
        <v>0</v>
      </c>
      <c r="AH37" s="18">
        <f>(C22*D22*K37)/1000</f>
        <v>0</v>
      </c>
      <c r="AI37" s="16">
        <f>(B23*D23*L37)/1000</f>
        <v>0</v>
      </c>
      <c r="AJ37" s="17">
        <f>(C23*D23*M37)/1000</f>
        <v>0</v>
      </c>
      <c r="AK37" s="17">
        <f>(B23*D23*N37)/1000</f>
        <v>0</v>
      </c>
      <c r="AL37" s="18">
        <f>(C23*D23*O37)/1000</f>
        <v>0</v>
      </c>
    </row>
    <row r="38" spans="1:38" ht="15" thickBot="1" x14ac:dyDescent="0.35">
      <c r="A38" s="95" t="s">
        <v>28</v>
      </c>
      <c r="B38" s="96"/>
      <c r="C38" s="97"/>
      <c r="D38" s="7" t="s">
        <v>55</v>
      </c>
      <c r="E38" s="8" t="s">
        <v>56</v>
      </c>
      <c r="F38" s="8" t="s">
        <v>57</v>
      </c>
      <c r="G38" s="9" t="s">
        <v>58</v>
      </c>
      <c r="H38" s="7" t="s">
        <v>59</v>
      </c>
      <c r="I38" s="8" t="s">
        <v>60</v>
      </c>
      <c r="J38" s="8" t="s">
        <v>61</v>
      </c>
      <c r="K38" s="9" t="s">
        <v>62</v>
      </c>
      <c r="L38" s="7" t="s">
        <v>63</v>
      </c>
      <c r="M38" s="8" t="s">
        <v>64</v>
      </c>
      <c r="N38" s="8" t="s">
        <v>65</v>
      </c>
      <c r="O38" s="9" t="s">
        <v>66</v>
      </c>
      <c r="X38" s="95" t="s">
        <v>28</v>
      </c>
      <c r="Y38" s="96"/>
      <c r="Z38" s="97"/>
      <c r="AA38" s="7" t="s">
        <v>55</v>
      </c>
      <c r="AB38" s="8" t="s">
        <v>56</v>
      </c>
      <c r="AC38" s="8" t="s">
        <v>57</v>
      </c>
      <c r="AD38" s="9" t="s">
        <v>58</v>
      </c>
      <c r="AE38" s="7" t="s">
        <v>59</v>
      </c>
      <c r="AF38" s="8" t="s">
        <v>60</v>
      </c>
      <c r="AG38" s="8" t="s">
        <v>61</v>
      </c>
      <c r="AH38" s="9" t="s">
        <v>62</v>
      </c>
      <c r="AI38" s="7" t="s">
        <v>63</v>
      </c>
      <c r="AJ38" s="8" t="s">
        <v>64</v>
      </c>
      <c r="AK38" s="8" t="s">
        <v>65</v>
      </c>
      <c r="AL38" s="9" t="s">
        <v>66</v>
      </c>
    </row>
    <row r="39" spans="1:38" x14ac:dyDescent="0.3">
      <c r="A39" s="98" t="s">
        <v>29</v>
      </c>
      <c r="B39" s="99"/>
      <c r="C39" s="100"/>
      <c r="D39" s="50"/>
      <c r="E39" s="51"/>
      <c r="F39" s="51"/>
      <c r="G39" s="52"/>
      <c r="H39" s="50"/>
      <c r="I39" s="51"/>
      <c r="J39" s="51"/>
      <c r="K39" s="52"/>
      <c r="L39" s="50"/>
      <c r="M39" s="51"/>
      <c r="N39" s="51"/>
      <c r="O39" s="52"/>
      <c r="X39" s="98" t="s">
        <v>29</v>
      </c>
      <c r="Y39" s="99"/>
      <c r="Z39" s="100"/>
      <c r="AA39" s="10">
        <f>(B24*D24*D39)/1000</f>
        <v>0</v>
      </c>
      <c r="AB39" s="11">
        <f>(C24*D24*E39)/1000</f>
        <v>0</v>
      </c>
      <c r="AC39" s="11">
        <f>(B24*D24*F39)/1000</f>
        <v>0</v>
      </c>
      <c r="AD39" s="12">
        <f>(C24*D24*G39)/1000</f>
        <v>0</v>
      </c>
      <c r="AE39" s="10">
        <f>(B25*D25*H39)/1000</f>
        <v>0</v>
      </c>
      <c r="AF39" s="11">
        <f>(C25*D25*I39)/1000</f>
        <v>0</v>
      </c>
      <c r="AG39" s="11">
        <f>(B25*D25*J39)/1000</f>
        <v>0</v>
      </c>
      <c r="AH39" s="12">
        <f>(C25*D25*K39)/1000</f>
        <v>0</v>
      </c>
      <c r="AI39" s="10">
        <f>(B26*D26*L39)/1000</f>
        <v>0</v>
      </c>
      <c r="AJ39" s="11">
        <f>(C26*D26*M39)/1000</f>
        <v>0</v>
      </c>
      <c r="AK39" s="11">
        <f>(B26*D26*N39)/1000</f>
        <v>0</v>
      </c>
      <c r="AL39" s="12">
        <f>(C26*D26*O39)/1000</f>
        <v>0</v>
      </c>
    </row>
    <row r="40" spans="1:38" ht="15" thickBot="1" x14ac:dyDescent="0.35">
      <c r="A40" s="92" t="s">
        <v>30</v>
      </c>
      <c r="B40" s="93"/>
      <c r="C40" s="94"/>
      <c r="D40" s="53"/>
      <c r="E40" s="54"/>
      <c r="F40" s="54"/>
      <c r="G40" s="55"/>
      <c r="H40" s="53"/>
      <c r="I40" s="54"/>
      <c r="J40" s="54"/>
      <c r="K40" s="55"/>
      <c r="L40" s="53"/>
      <c r="M40" s="54"/>
      <c r="N40" s="54"/>
      <c r="O40" s="55"/>
      <c r="X40" s="92" t="s">
        <v>30</v>
      </c>
      <c r="Y40" s="93"/>
      <c r="Z40" s="94"/>
      <c r="AA40" s="13">
        <f>(B24*D24*D40)/1000</f>
        <v>0</v>
      </c>
      <c r="AB40" s="11">
        <f>(C24*D24*E40)/1000</f>
        <v>0</v>
      </c>
      <c r="AC40" s="14">
        <f>(B24*D24*F40)/1000</f>
        <v>0</v>
      </c>
      <c r="AD40" s="15">
        <f>(C24*D24*G40)/1000</f>
        <v>0</v>
      </c>
      <c r="AE40" s="13">
        <f>(B25*D25*H40)/1000</f>
        <v>0</v>
      </c>
      <c r="AF40" s="14">
        <f>(C25*D25*I40)/1000</f>
        <v>0</v>
      </c>
      <c r="AG40" s="14">
        <f>(B25*D25*J40)/1000</f>
        <v>0</v>
      </c>
      <c r="AH40" s="15">
        <f>(C25*D25*K40)/1000</f>
        <v>0</v>
      </c>
      <c r="AI40" s="13">
        <f>(B26*D26*L40)/1000</f>
        <v>0</v>
      </c>
      <c r="AJ40" s="14">
        <f>(C26*D26*M40)/1000</f>
        <v>0</v>
      </c>
      <c r="AK40" s="14">
        <f>(B26*D26*N40)/1000</f>
        <v>0</v>
      </c>
      <c r="AL40" s="15">
        <f>(C26*D26*O40)/1000</f>
        <v>0</v>
      </c>
    </row>
    <row r="41" spans="1:38" ht="15" thickBot="1" x14ac:dyDescent="0.35">
      <c r="A41" s="95" t="s">
        <v>28</v>
      </c>
      <c r="B41" s="96"/>
      <c r="C41" s="97"/>
      <c r="D41" s="7" t="s">
        <v>67</v>
      </c>
      <c r="E41" s="8" t="s">
        <v>68</v>
      </c>
      <c r="F41" s="8" t="s">
        <v>69</v>
      </c>
      <c r="G41" s="9" t="s">
        <v>70</v>
      </c>
      <c r="H41" s="7" t="s">
        <v>71</v>
      </c>
      <c r="I41" s="8" t="s">
        <v>72</v>
      </c>
      <c r="J41" s="8" t="s">
        <v>73</v>
      </c>
      <c r="K41" s="9" t="s">
        <v>74</v>
      </c>
      <c r="L41" s="7" t="s">
        <v>75</v>
      </c>
      <c r="M41" s="8" t="s">
        <v>76</v>
      </c>
      <c r="N41" s="8" t="s">
        <v>77</v>
      </c>
      <c r="O41" s="9" t="s">
        <v>78</v>
      </c>
      <c r="X41" s="95" t="s">
        <v>28</v>
      </c>
      <c r="Y41" s="96"/>
      <c r="Z41" s="97"/>
      <c r="AA41" s="7" t="s">
        <v>67</v>
      </c>
      <c r="AB41" s="8" t="s">
        <v>68</v>
      </c>
      <c r="AC41" s="8" t="s">
        <v>69</v>
      </c>
      <c r="AD41" s="9" t="s">
        <v>70</v>
      </c>
      <c r="AE41" s="7" t="s">
        <v>71</v>
      </c>
      <c r="AF41" s="8" t="s">
        <v>72</v>
      </c>
      <c r="AG41" s="8" t="s">
        <v>73</v>
      </c>
      <c r="AH41" s="9" t="s">
        <v>74</v>
      </c>
      <c r="AI41" s="7" t="s">
        <v>75</v>
      </c>
      <c r="AJ41" s="8" t="s">
        <v>76</v>
      </c>
      <c r="AK41" s="8" t="s">
        <v>77</v>
      </c>
      <c r="AL41" s="9" t="s">
        <v>78</v>
      </c>
    </row>
    <row r="42" spans="1:38" x14ac:dyDescent="0.3">
      <c r="A42" s="98" t="s">
        <v>29</v>
      </c>
      <c r="B42" s="99"/>
      <c r="C42" s="100"/>
      <c r="D42" s="50"/>
      <c r="E42" s="51"/>
      <c r="F42" s="51"/>
      <c r="G42" s="52"/>
      <c r="H42" s="50"/>
      <c r="I42" s="51"/>
      <c r="J42" s="51"/>
      <c r="K42" s="52"/>
      <c r="L42" s="50"/>
      <c r="M42" s="51"/>
      <c r="N42" s="51"/>
      <c r="O42" s="52"/>
      <c r="X42" s="99" t="s">
        <v>29</v>
      </c>
      <c r="Y42" s="99"/>
      <c r="Z42" s="100"/>
      <c r="AA42" s="10">
        <f>(B27*D27*D42)/1000</f>
        <v>0</v>
      </c>
      <c r="AB42" s="11">
        <f>(C27*D27*E42)/1000</f>
        <v>0</v>
      </c>
      <c r="AC42" s="11">
        <f>(B27*D27*F42)/1000</f>
        <v>0</v>
      </c>
      <c r="AD42" s="12">
        <f>(C27*D27*G42)/1000</f>
        <v>0</v>
      </c>
      <c r="AE42" s="10">
        <f>(B28*D28*H42)/1000</f>
        <v>0</v>
      </c>
      <c r="AF42" s="11">
        <f>(C28*D28*I42)/1000</f>
        <v>0</v>
      </c>
      <c r="AG42" s="11">
        <f>(B28*D28*J42)/1000</f>
        <v>0</v>
      </c>
      <c r="AH42" s="12">
        <f>(C28*D28*K42)/1000</f>
        <v>0</v>
      </c>
      <c r="AI42" s="10">
        <f>(B29*D29*L42)/1000</f>
        <v>0</v>
      </c>
      <c r="AJ42" s="11">
        <f>(C29*D29*M42)/1000</f>
        <v>0</v>
      </c>
      <c r="AK42" s="11">
        <f>(B29*D29*N42)/1000</f>
        <v>0</v>
      </c>
      <c r="AL42" s="12">
        <f>(C29*D29*O42)/1000</f>
        <v>0</v>
      </c>
    </row>
    <row r="43" spans="1:38" ht="15" thickBot="1" x14ac:dyDescent="0.35">
      <c r="A43" s="92" t="s">
        <v>30</v>
      </c>
      <c r="B43" s="93"/>
      <c r="C43" s="94"/>
      <c r="D43" s="53"/>
      <c r="E43" s="54"/>
      <c r="F43" s="54"/>
      <c r="G43" s="55"/>
      <c r="H43" s="53"/>
      <c r="I43" s="54"/>
      <c r="J43" s="54"/>
      <c r="K43" s="55"/>
      <c r="L43" s="53"/>
      <c r="M43" s="54"/>
      <c r="N43" s="54"/>
      <c r="O43" s="55"/>
      <c r="X43" s="102" t="s">
        <v>30</v>
      </c>
      <c r="Y43" s="102"/>
      <c r="Z43" s="103"/>
      <c r="AA43" s="13">
        <f>(B27*D27*D43)/1000</f>
        <v>0</v>
      </c>
      <c r="AB43" s="14">
        <f>(C27*D27*E43)/1000</f>
        <v>0</v>
      </c>
      <c r="AC43" s="14">
        <f>(B27*D27*F43)/1000</f>
        <v>0</v>
      </c>
      <c r="AD43" s="15">
        <f>(C27*D27*G43)/1000</f>
        <v>0</v>
      </c>
      <c r="AE43" s="13">
        <f>(B28*D28*H43)/1000</f>
        <v>0</v>
      </c>
      <c r="AF43" s="14">
        <f>(C28*D28*I43)/1000</f>
        <v>0</v>
      </c>
      <c r="AG43" s="14">
        <f>(B28*D28*J43)/1000</f>
        <v>0</v>
      </c>
      <c r="AH43" s="15">
        <f>(C28*D28*K43)/1000</f>
        <v>0</v>
      </c>
      <c r="AI43" s="13">
        <f>(B29*D29*L43)/1000</f>
        <v>0</v>
      </c>
      <c r="AJ43" s="14">
        <f>(C29*D29*M43)/1000</f>
        <v>0</v>
      </c>
      <c r="AK43" s="14">
        <f>(B29*D29*N43)/1000</f>
        <v>0</v>
      </c>
      <c r="AL43" s="15">
        <f>(C29*D29*O43)/1000</f>
        <v>0</v>
      </c>
    </row>
    <row r="45" spans="1:38" ht="15" thickBot="1" x14ac:dyDescent="0.35"/>
    <row r="46" spans="1:38" ht="15" thickBot="1" x14ac:dyDescent="0.35">
      <c r="A46" s="144" t="s">
        <v>84</v>
      </c>
      <c r="B46" s="145"/>
      <c r="C46" s="146"/>
      <c r="D46" s="47" t="s">
        <v>7</v>
      </c>
      <c r="E46" s="45" t="s">
        <v>8</v>
      </c>
      <c r="F46" s="45" t="s">
        <v>9</v>
      </c>
      <c r="G46" s="45" t="s">
        <v>10</v>
      </c>
      <c r="H46" s="45" t="s">
        <v>11</v>
      </c>
      <c r="I46" s="45" t="s">
        <v>12</v>
      </c>
      <c r="J46" s="45" t="s">
        <v>13</v>
      </c>
      <c r="K46" s="45" t="s">
        <v>14</v>
      </c>
      <c r="L46" s="45" t="s">
        <v>15</v>
      </c>
      <c r="M46" s="45" t="s">
        <v>16</v>
      </c>
      <c r="N46" s="45" t="s">
        <v>17</v>
      </c>
      <c r="O46" s="46" t="s">
        <v>18</v>
      </c>
    </row>
    <row r="47" spans="1:38" x14ac:dyDescent="0.3">
      <c r="A47" s="147" t="s">
        <v>214</v>
      </c>
      <c r="B47" s="148"/>
      <c r="C47" s="149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/>
    </row>
    <row r="48" spans="1:38" x14ac:dyDescent="0.3">
      <c r="A48" s="150" t="s">
        <v>215</v>
      </c>
      <c r="B48" s="151"/>
      <c r="C48" s="152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4"/>
    </row>
    <row r="49" spans="1:15" ht="28.5" customHeight="1" x14ac:dyDescent="0.3">
      <c r="A49" s="153" t="s">
        <v>216</v>
      </c>
      <c r="B49" s="154"/>
      <c r="C49" s="155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4"/>
    </row>
    <row r="50" spans="1:15" ht="30" customHeight="1" x14ac:dyDescent="0.3">
      <c r="A50" s="153" t="s">
        <v>217</v>
      </c>
      <c r="B50" s="154"/>
      <c r="C50" s="155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4"/>
    </row>
    <row r="51" spans="1:15" x14ac:dyDescent="0.3">
      <c r="A51" s="150" t="s">
        <v>218</v>
      </c>
      <c r="B51" s="151"/>
      <c r="C51" s="152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4"/>
    </row>
    <row r="52" spans="1:15" x14ac:dyDescent="0.3">
      <c r="A52" s="150" t="s">
        <v>219</v>
      </c>
      <c r="B52" s="151"/>
      <c r="C52" s="152"/>
      <c r="D52" s="62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4"/>
    </row>
    <row r="53" spans="1:15" ht="28.5" customHeight="1" x14ac:dyDescent="0.3">
      <c r="A53" s="153" t="s">
        <v>224</v>
      </c>
      <c r="B53" s="154"/>
      <c r="C53" s="155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4"/>
    </row>
    <row r="54" spans="1:15" x14ac:dyDescent="0.3">
      <c r="A54" s="150" t="s">
        <v>220</v>
      </c>
      <c r="B54" s="151"/>
      <c r="C54" s="152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4"/>
    </row>
    <row r="55" spans="1:15" x14ac:dyDescent="0.3">
      <c r="A55" s="150" t="s">
        <v>221</v>
      </c>
      <c r="B55" s="151"/>
      <c r="C55" s="152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4"/>
    </row>
    <row r="56" spans="1:15" ht="15" thickBot="1" x14ac:dyDescent="0.35">
      <c r="A56" s="156" t="s">
        <v>222</v>
      </c>
      <c r="B56" s="157"/>
      <c r="C56" s="15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7"/>
    </row>
    <row r="58" spans="1:15" ht="87.75" customHeight="1" x14ac:dyDescent="0.3">
      <c r="A58" s="139" t="s">
        <v>241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</row>
    <row r="59" spans="1:15" x14ac:dyDescent="0.3">
      <c r="A59" s="79" t="s">
        <v>242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</row>
  </sheetData>
  <sheetProtection password="CF5E" sheet="1" objects="1" scenarios="1"/>
  <protectedRanges>
    <protectedRange sqref="D14" name="Диапазон7"/>
    <protectedRange sqref="D13:D14" name="Диапазон5"/>
    <protectedRange sqref="B18:D30" name="Диапазон3"/>
    <protectedRange sqref="L17:O22" name="Диапазон1"/>
    <protectedRange sqref="D47:O56" name="Диапазон2"/>
    <protectedRange sqref="D33:O34 D36:O37 D39:O40 D42:O43" name="Диапазон4"/>
    <protectedRange sqref="D4:E4 C5:E5" name="Диапазон6"/>
  </protectedRanges>
  <mergeCells count="67">
    <mergeCell ref="A51:C51"/>
    <mergeCell ref="A52:C52"/>
    <mergeCell ref="A53:C53"/>
    <mergeCell ref="A54:C54"/>
    <mergeCell ref="A55:C55"/>
    <mergeCell ref="A58:O58"/>
    <mergeCell ref="L26:M27"/>
    <mergeCell ref="A43:C43"/>
    <mergeCell ref="A34:C34"/>
    <mergeCell ref="A38:C38"/>
    <mergeCell ref="A32:C32"/>
    <mergeCell ref="A33:C33"/>
    <mergeCell ref="A41:C41"/>
    <mergeCell ref="A37:C37"/>
    <mergeCell ref="A42:C42"/>
    <mergeCell ref="A46:C46"/>
    <mergeCell ref="A47:C47"/>
    <mergeCell ref="A48:C48"/>
    <mergeCell ref="A49:C49"/>
    <mergeCell ref="A50:C50"/>
    <mergeCell ref="A56:C56"/>
    <mergeCell ref="G11:H11"/>
    <mergeCell ref="I9:I10"/>
    <mergeCell ref="K10:M11"/>
    <mergeCell ref="K12:M13"/>
    <mergeCell ref="A35:C35"/>
    <mergeCell ref="F26:K27"/>
    <mergeCell ref="F21:K22"/>
    <mergeCell ref="L21:M22"/>
    <mergeCell ref="F19:K20"/>
    <mergeCell ref="L19:M20"/>
    <mergeCell ref="F17:K18"/>
    <mergeCell ref="L17:M18"/>
    <mergeCell ref="F16:O16"/>
    <mergeCell ref="F9:F10"/>
    <mergeCell ref="X39:Z39"/>
    <mergeCell ref="X40:Z40"/>
    <mergeCell ref="X41:Z41"/>
    <mergeCell ref="D4:E4"/>
    <mergeCell ref="C5:E5"/>
    <mergeCell ref="A16:D16"/>
    <mergeCell ref="A40:C40"/>
    <mergeCell ref="A9:D9"/>
    <mergeCell ref="A10:D10"/>
    <mergeCell ref="A39:C39"/>
    <mergeCell ref="A36:C36"/>
    <mergeCell ref="A8:D8"/>
    <mergeCell ref="G4:H4"/>
    <mergeCell ref="K8:M9"/>
    <mergeCell ref="G9:H10"/>
    <mergeCell ref="G8:H8"/>
    <mergeCell ref="A59:O59"/>
    <mergeCell ref="N10:O11"/>
    <mergeCell ref="N12:O13"/>
    <mergeCell ref="N8:O9"/>
    <mergeCell ref="X34:Z34"/>
    <mergeCell ref="X35:Z35"/>
    <mergeCell ref="X32:Z32"/>
    <mergeCell ref="X33:Z33"/>
    <mergeCell ref="N21:O22"/>
    <mergeCell ref="N19:O20"/>
    <mergeCell ref="N17:O18"/>
    <mergeCell ref="X36:Z36"/>
    <mergeCell ref="X42:Z42"/>
    <mergeCell ref="X43:Z43"/>
    <mergeCell ref="X37:Z37"/>
    <mergeCell ref="X38:Z38"/>
  </mergeCells>
  <dataValidations count="1">
    <dataValidation type="list" allowBlank="1" showInputMessage="1" showErrorMessage="1" sqref="A10:D10">
      <formula1>INDIRECT($A$8)</formula1>
    </dataValidation>
  </dataValidations>
  <hyperlinks>
    <hyperlink ref="G4:H4" location="Инструкция!A1" display="Инструкция"/>
  </hyperlinks>
  <pageMargins left="0.7" right="0.7" top="0.75" bottom="0.75" header="0.3" footer="0.3"/>
  <pageSetup paperSize="9" scale="67" fitToHeight="0" orientation="portrait" r:id="rId1"/>
  <ignoredErrors>
    <ignoredError sqref="D46 E46:G46 H46:O4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производителя">
          <x14:formula1>
            <xm:f>'Список декоров (скрыть)'!$A$6:$E$6</xm:f>
          </x14:formula1>
          <xm:sqref>A8:A9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zoomScaleNormal="100" workbookViewId="0">
      <selection activeCell="E11" sqref="E11"/>
    </sheetView>
  </sheetViews>
  <sheetFormatPr defaultRowHeight="14.4" x14ac:dyDescent="0.3"/>
  <cols>
    <col min="2" max="2" width="64.44140625" customWidth="1"/>
  </cols>
  <sheetData>
    <row r="1" spans="1:2" ht="15.6" x14ac:dyDescent="0.3">
      <c r="A1" s="23" t="s">
        <v>108</v>
      </c>
    </row>
    <row r="2" spans="1:2" ht="15.6" x14ac:dyDescent="0.3">
      <c r="A2" s="23"/>
    </row>
    <row r="3" spans="1:2" ht="15.75" customHeight="1" x14ac:dyDescent="0.3">
      <c r="A3" s="27">
        <v>1</v>
      </c>
      <c r="B3" s="28" t="s">
        <v>109</v>
      </c>
    </row>
    <row r="4" spans="1:2" ht="15" customHeight="1" x14ac:dyDescent="0.3">
      <c r="A4" s="27">
        <v>2</v>
      </c>
      <c r="B4" s="28" t="s">
        <v>110</v>
      </c>
    </row>
    <row r="5" spans="1:2" ht="28.8" x14ac:dyDescent="0.3">
      <c r="A5" s="27">
        <v>3</v>
      </c>
      <c r="B5" s="28" t="s">
        <v>111</v>
      </c>
    </row>
    <row r="6" spans="1:2" ht="28.8" x14ac:dyDescent="0.3">
      <c r="A6" s="27">
        <v>4</v>
      </c>
      <c r="B6" s="28" t="s">
        <v>112</v>
      </c>
    </row>
    <row r="7" spans="1:2" ht="15.6" x14ac:dyDescent="0.3">
      <c r="A7" s="27">
        <v>5</v>
      </c>
      <c r="B7" s="28" t="s">
        <v>113</v>
      </c>
    </row>
    <row r="8" spans="1:2" ht="45" customHeight="1" x14ac:dyDescent="0.3">
      <c r="A8" s="27">
        <v>6</v>
      </c>
      <c r="B8" s="28" t="s">
        <v>204</v>
      </c>
    </row>
    <row r="9" spans="1:2" ht="15.6" x14ac:dyDescent="0.3">
      <c r="A9" s="27">
        <v>7</v>
      </c>
      <c r="B9" s="28" t="s">
        <v>223</v>
      </c>
    </row>
    <row r="10" spans="1:2" ht="129.6" x14ac:dyDescent="0.3">
      <c r="A10" s="44">
        <v>8</v>
      </c>
      <c r="B10" s="28" t="s">
        <v>93</v>
      </c>
    </row>
    <row r="11" spans="1:2" ht="15" customHeight="1" x14ac:dyDescent="0.3">
      <c r="A11" s="26"/>
      <c r="B11" s="25"/>
    </row>
    <row r="12" spans="1:2" x14ac:dyDescent="0.3">
      <c r="B12" s="25"/>
    </row>
    <row r="13" spans="1:2" x14ac:dyDescent="0.3">
      <c r="B13" s="25"/>
    </row>
    <row r="14" spans="1:2" x14ac:dyDescent="0.3">
      <c r="B14" s="25"/>
    </row>
    <row r="15" spans="1:2" x14ac:dyDescent="0.3">
      <c r="B15" s="25"/>
    </row>
    <row r="16" spans="1:2" x14ac:dyDescent="0.3">
      <c r="B16" s="25"/>
    </row>
    <row r="17" spans="2:2" x14ac:dyDescent="0.3">
      <c r="B17" s="25"/>
    </row>
    <row r="18" spans="2:2" x14ac:dyDescent="0.3">
      <c r="B18" s="25"/>
    </row>
    <row r="19" spans="2:2" x14ac:dyDescent="0.3">
      <c r="B19" s="25"/>
    </row>
    <row r="20" spans="2:2" x14ac:dyDescent="0.3">
      <c r="B20" s="25"/>
    </row>
    <row r="21" spans="2:2" x14ac:dyDescent="0.3">
      <c r="B21" s="25"/>
    </row>
    <row r="22" spans="2:2" x14ac:dyDescent="0.3">
      <c r="B22" s="25"/>
    </row>
    <row r="23" spans="2:2" x14ac:dyDescent="0.3">
      <c r="B23" s="25"/>
    </row>
    <row r="24" spans="2:2" x14ac:dyDescent="0.3">
      <c r="B24" s="25"/>
    </row>
    <row r="25" spans="2:2" x14ac:dyDescent="0.3">
      <c r="B25" s="25"/>
    </row>
    <row r="26" spans="2:2" x14ac:dyDescent="0.3">
      <c r="B26" s="25"/>
    </row>
    <row r="27" spans="2:2" x14ac:dyDescent="0.3">
      <c r="B27" s="25"/>
    </row>
    <row r="28" spans="2:2" x14ac:dyDescent="0.3">
      <c r="B28" s="25"/>
    </row>
    <row r="29" spans="2:2" x14ac:dyDescent="0.3">
      <c r="B29" s="25"/>
    </row>
    <row r="30" spans="2:2" x14ac:dyDescent="0.3">
      <c r="B30" s="25"/>
    </row>
    <row r="31" spans="2:2" x14ac:dyDescent="0.3">
      <c r="B31" s="25"/>
    </row>
    <row r="32" spans="2:2" x14ac:dyDescent="0.3">
      <c r="B32" s="25"/>
    </row>
    <row r="33" spans="2:2" x14ac:dyDescent="0.3">
      <c r="B33" s="25"/>
    </row>
    <row r="34" spans="2:2" x14ac:dyDescent="0.3">
      <c r="B34" s="25"/>
    </row>
    <row r="35" spans="2:2" x14ac:dyDescent="0.3">
      <c r="B35" s="25"/>
    </row>
    <row r="36" spans="2:2" x14ac:dyDescent="0.3">
      <c r="B36" s="25"/>
    </row>
  </sheetData>
  <sheetProtection password="CF5E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7"/>
  <sheetViews>
    <sheetView workbookViewId="0">
      <selection activeCell="I10" sqref="I10"/>
    </sheetView>
  </sheetViews>
  <sheetFormatPr defaultRowHeight="14.4" x14ac:dyDescent="0.3"/>
  <cols>
    <col min="1" max="1" width="49.6640625" customWidth="1"/>
    <col min="2" max="2" width="12.88671875" customWidth="1"/>
    <col min="3" max="3" width="72" customWidth="1"/>
    <col min="4" max="4" width="11.33203125" bestFit="1" customWidth="1"/>
    <col min="5" max="5" width="58.6640625" customWidth="1"/>
    <col min="6" max="6" width="10.109375" bestFit="1" customWidth="1"/>
  </cols>
  <sheetData>
    <row r="2" spans="1:6" x14ac:dyDescent="0.3">
      <c r="A2" t="s">
        <v>209</v>
      </c>
      <c r="B2" s="38" t="s">
        <v>208</v>
      </c>
    </row>
    <row r="3" spans="1:6" x14ac:dyDescent="0.3">
      <c r="A3" t="s">
        <v>210</v>
      </c>
      <c r="B3" s="39" t="s">
        <v>174</v>
      </c>
    </row>
    <row r="6" spans="1:6" x14ac:dyDescent="0.3">
      <c r="A6" s="36" t="s">
        <v>207</v>
      </c>
      <c r="B6" s="33"/>
      <c r="C6" s="36" t="s">
        <v>118</v>
      </c>
      <c r="D6" s="72" t="s">
        <v>271</v>
      </c>
      <c r="E6" s="36" t="s">
        <v>208</v>
      </c>
      <c r="F6" s="78" t="s">
        <v>271</v>
      </c>
    </row>
    <row r="7" spans="1:6" ht="43.2" x14ac:dyDescent="0.3">
      <c r="A7" s="34" t="s">
        <v>116</v>
      </c>
      <c r="B7" s="35">
        <v>106994.93</v>
      </c>
      <c r="C7" s="73" t="s">
        <v>243</v>
      </c>
      <c r="D7" s="74">
        <v>85878.01</v>
      </c>
      <c r="E7" s="73" t="s">
        <v>309</v>
      </c>
      <c r="F7" s="74">
        <v>33741.01</v>
      </c>
    </row>
    <row r="8" spans="1:6" ht="28.8" x14ac:dyDescent="0.3">
      <c r="A8" s="34" t="s">
        <v>117</v>
      </c>
      <c r="B8" s="35">
        <v>88971.72</v>
      </c>
      <c r="C8" s="73" t="s">
        <v>244</v>
      </c>
      <c r="D8" s="75">
        <v>64634.400000000001</v>
      </c>
      <c r="E8" s="73" t="s">
        <v>310</v>
      </c>
      <c r="F8" s="75">
        <v>33741.01</v>
      </c>
    </row>
    <row r="9" spans="1:6" ht="28.8" x14ac:dyDescent="0.3">
      <c r="A9" s="34" t="s">
        <v>202</v>
      </c>
      <c r="B9" s="35">
        <v>53270.86</v>
      </c>
      <c r="C9" s="73" t="s">
        <v>245</v>
      </c>
      <c r="D9" s="75">
        <v>64634.400000000001</v>
      </c>
      <c r="E9" s="73" t="s">
        <v>311</v>
      </c>
      <c r="F9" s="75">
        <v>36610.449999999997</v>
      </c>
    </row>
    <row r="10" spans="1:6" ht="28.8" x14ac:dyDescent="0.3">
      <c r="A10" s="34" t="s">
        <v>203</v>
      </c>
      <c r="B10" s="35">
        <v>41951.65</v>
      </c>
      <c r="C10" s="73" t="s">
        <v>246</v>
      </c>
      <c r="D10" s="75">
        <v>64634.400000000001</v>
      </c>
      <c r="E10" s="73" t="s">
        <v>312</v>
      </c>
      <c r="F10" s="75">
        <v>36610.449999999997</v>
      </c>
    </row>
    <row r="11" spans="1:6" ht="28.2" x14ac:dyDescent="0.3">
      <c r="C11" s="73" t="s">
        <v>247</v>
      </c>
      <c r="D11" s="75">
        <v>82288.990000000005</v>
      </c>
      <c r="E11" s="73" t="s">
        <v>313</v>
      </c>
      <c r="F11" s="75">
        <v>33741.01</v>
      </c>
    </row>
    <row r="12" spans="1:6" ht="28.2" x14ac:dyDescent="0.3">
      <c r="A12" s="34"/>
      <c r="B12" s="35"/>
      <c r="C12" s="73" t="s">
        <v>225</v>
      </c>
      <c r="D12" s="75">
        <v>82288.990000000005</v>
      </c>
      <c r="E12" s="73" t="s">
        <v>314</v>
      </c>
      <c r="F12" s="75">
        <v>88418.28</v>
      </c>
    </row>
    <row r="13" spans="1:6" ht="28.2" x14ac:dyDescent="0.3">
      <c r="A13" s="34"/>
      <c r="B13" s="35"/>
      <c r="C13" s="73" t="s">
        <v>248</v>
      </c>
      <c r="D13" s="75">
        <v>85878.01</v>
      </c>
      <c r="E13" s="73" t="s">
        <v>170</v>
      </c>
      <c r="F13" s="76">
        <v>64035.360000000001</v>
      </c>
    </row>
    <row r="14" spans="1:6" ht="28.2" x14ac:dyDescent="0.3">
      <c r="C14" s="73" t="s">
        <v>249</v>
      </c>
      <c r="D14" s="75">
        <v>85878.01</v>
      </c>
      <c r="E14" s="73" t="s">
        <v>171</v>
      </c>
      <c r="F14" s="76">
        <v>64035.360000000001</v>
      </c>
    </row>
    <row r="15" spans="1:6" ht="28.2" x14ac:dyDescent="0.3">
      <c r="A15" s="34"/>
      <c r="B15" s="35"/>
      <c r="C15" s="73" t="s">
        <v>250</v>
      </c>
      <c r="D15" s="75">
        <v>64634.400000000001</v>
      </c>
      <c r="E15" s="73" t="s">
        <v>172</v>
      </c>
      <c r="F15" s="76">
        <v>64035.360000000001</v>
      </c>
    </row>
    <row r="16" spans="1:6" ht="28.2" x14ac:dyDescent="0.3">
      <c r="A16" s="34"/>
      <c r="B16" s="35"/>
      <c r="C16" s="73" t="s">
        <v>251</v>
      </c>
      <c r="D16" s="75">
        <v>64634.400000000001</v>
      </c>
      <c r="E16" s="73" t="s">
        <v>173</v>
      </c>
      <c r="F16" s="76">
        <v>64035.360000000001</v>
      </c>
    </row>
    <row r="17" spans="1:6" ht="28.2" x14ac:dyDescent="0.3">
      <c r="A17" s="34"/>
      <c r="B17" s="35"/>
      <c r="C17" s="73" t="s">
        <v>252</v>
      </c>
      <c r="D17" s="75">
        <v>64634.400000000001</v>
      </c>
      <c r="E17" s="73" t="s">
        <v>174</v>
      </c>
      <c r="F17" s="76">
        <v>69430.2</v>
      </c>
    </row>
    <row r="18" spans="1:6" ht="28.2" x14ac:dyDescent="0.3">
      <c r="A18" s="34"/>
      <c r="B18" s="35"/>
      <c r="C18" s="73" t="s">
        <v>253</v>
      </c>
      <c r="D18" s="75">
        <v>82288.990000000005</v>
      </c>
      <c r="E18" s="73" t="s">
        <v>175</v>
      </c>
      <c r="F18" s="76">
        <v>69430.2</v>
      </c>
    </row>
    <row r="19" spans="1:6" ht="28.2" x14ac:dyDescent="0.3">
      <c r="A19" s="34"/>
      <c r="B19" s="35"/>
      <c r="C19" s="73" t="s">
        <v>254</v>
      </c>
      <c r="D19" s="75">
        <v>54608.4</v>
      </c>
      <c r="E19" s="73" t="s">
        <v>176</v>
      </c>
      <c r="F19" s="76">
        <v>64035.360000000001</v>
      </c>
    </row>
    <row r="20" spans="1:6" ht="28.2" x14ac:dyDescent="0.3">
      <c r="A20" s="34"/>
      <c r="B20" s="35"/>
      <c r="C20" s="73" t="s">
        <v>119</v>
      </c>
      <c r="D20" s="75">
        <v>85878.01</v>
      </c>
      <c r="E20" s="73" t="s">
        <v>177</v>
      </c>
      <c r="F20" s="76">
        <v>69430.2</v>
      </c>
    </row>
    <row r="21" spans="1:6" ht="28.2" x14ac:dyDescent="0.3">
      <c r="A21" s="34"/>
      <c r="B21" s="35"/>
      <c r="C21" s="73" t="s">
        <v>255</v>
      </c>
      <c r="D21" s="75">
        <v>64634.400000000001</v>
      </c>
      <c r="E21" s="73" t="s">
        <v>178</v>
      </c>
      <c r="F21" s="76">
        <v>64035.360000000001</v>
      </c>
    </row>
    <row r="22" spans="1:6" ht="28.2" x14ac:dyDescent="0.3">
      <c r="A22" s="34"/>
      <c r="B22" s="35"/>
      <c r="C22" s="73" t="s">
        <v>226</v>
      </c>
      <c r="D22" s="75">
        <v>82288.990000000005</v>
      </c>
      <c r="E22" s="73" t="s">
        <v>315</v>
      </c>
      <c r="F22" s="76">
        <v>33741.01</v>
      </c>
    </row>
    <row r="23" spans="1:6" ht="28.2" x14ac:dyDescent="0.3">
      <c r="C23" s="73" t="s">
        <v>256</v>
      </c>
      <c r="D23" s="75">
        <v>88999.2</v>
      </c>
      <c r="E23" s="73" t="s">
        <v>179</v>
      </c>
      <c r="F23" s="76">
        <v>33741.01</v>
      </c>
    </row>
    <row r="24" spans="1:6" ht="28.2" x14ac:dyDescent="0.3">
      <c r="A24" s="34"/>
      <c r="B24" s="35"/>
      <c r="C24" s="73" t="s">
        <v>257</v>
      </c>
      <c r="D24" s="75">
        <v>88999.2</v>
      </c>
      <c r="E24" s="73" t="s">
        <v>180</v>
      </c>
      <c r="F24" s="76">
        <v>33741.01</v>
      </c>
    </row>
    <row r="25" spans="1:6" ht="28.2" x14ac:dyDescent="0.3">
      <c r="A25" s="34"/>
      <c r="B25" s="35"/>
      <c r="C25" s="73" t="s">
        <v>258</v>
      </c>
      <c r="D25" s="75">
        <v>88999.2</v>
      </c>
      <c r="E25" s="73" t="s">
        <v>181</v>
      </c>
      <c r="F25" s="76">
        <v>33741.01</v>
      </c>
    </row>
    <row r="26" spans="1:6" ht="28.2" x14ac:dyDescent="0.3">
      <c r="A26" s="34"/>
      <c r="B26" s="35"/>
      <c r="C26" s="73" t="s">
        <v>259</v>
      </c>
      <c r="D26" s="75">
        <v>88999.2</v>
      </c>
      <c r="E26" s="73" t="s">
        <v>182</v>
      </c>
      <c r="F26" s="76">
        <v>36610.449999999997</v>
      </c>
    </row>
    <row r="27" spans="1:6" ht="28.2" x14ac:dyDescent="0.3">
      <c r="A27" s="34"/>
      <c r="B27" s="35"/>
      <c r="C27" s="73" t="s">
        <v>260</v>
      </c>
      <c r="D27" s="75">
        <v>88999.2</v>
      </c>
      <c r="E27" s="73" t="s">
        <v>183</v>
      </c>
      <c r="F27" s="76">
        <v>33741.01</v>
      </c>
    </row>
    <row r="28" spans="1:6" ht="28.2" x14ac:dyDescent="0.3">
      <c r="A28" s="34"/>
      <c r="B28" s="35"/>
      <c r="C28" s="73" t="s">
        <v>261</v>
      </c>
      <c r="D28" s="75">
        <v>88999.2</v>
      </c>
      <c r="E28" s="73" t="s">
        <v>184</v>
      </c>
      <c r="F28" s="76">
        <v>88418.28</v>
      </c>
    </row>
    <row r="29" spans="1:6" ht="28.2" x14ac:dyDescent="0.3">
      <c r="A29" s="34"/>
      <c r="B29" s="35"/>
      <c r="C29" s="73" t="s">
        <v>262</v>
      </c>
      <c r="D29" s="75">
        <v>88999.2</v>
      </c>
      <c r="E29" s="73" t="s">
        <v>185</v>
      </c>
      <c r="F29" s="76">
        <v>88418.28</v>
      </c>
    </row>
    <row r="30" spans="1:6" ht="28.2" x14ac:dyDescent="0.3">
      <c r="A30" s="34"/>
      <c r="B30" s="35"/>
      <c r="C30" s="73" t="s">
        <v>263</v>
      </c>
      <c r="D30" s="75">
        <v>88999.2</v>
      </c>
      <c r="E30" s="73" t="s">
        <v>186</v>
      </c>
      <c r="F30" s="76">
        <v>88418.28</v>
      </c>
    </row>
    <row r="31" spans="1:6" ht="28.2" x14ac:dyDescent="0.3">
      <c r="A31" s="34"/>
      <c r="B31" s="35"/>
      <c r="C31" s="73" t="s">
        <v>264</v>
      </c>
      <c r="D31" s="75">
        <v>39861.64</v>
      </c>
      <c r="E31" s="73" t="s">
        <v>187</v>
      </c>
      <c r="F31" s="76">
        <v>88418.28</v>
      </c>
    </row>
    <row r="32" spans="1:6" ht="28.2" x14ac:dyDescent="0.3">
      <c r="A32" s="34"/>
      <c r="B32" s="35"/>
      <c r="C32" s="73" t="s">
        <v>265</v>
      </c>
      <c r="D32" s="75">
        <v>39861.64</v>
      </c>
      <c r="E32" s="73" t="s">
        <v>188</v>
      </c>
      <c r="F32" s="76">
        <v>95840.76</v>
      </c>
    </row>
    <row r="33" spans="1:6" ht="28.2" x14ac:dyDescent="0.3">
      <c r="A33" s="37"/>
      <c r="B33" s="35"/>
      <c r="C33" s="73" t="s">
        <v>266</v>
      </c>
      <c r="D33" s="75">
        <v>39861.64</v>
      </c>
      <c r="E33" s="73" t="s">
        <v>189</v>
      </c>
      <c r="F33" s="76">
        <v>95840.76</v>
      </c>
    </row>
    <row r="34" spans="1:6" ht="28.2" x14ac:dyDescent="0.3">
      <c r="C34" s="73" t="s">
        <v>267</v>
      </c>
      <c r="D34" s="75">
        <v>39861.64</v>
      </c>
      <c r="E34" s="73" t="s">
        <v>190</v>
      </c>
      <c r="F34" s="76">
        <v>88418.28</v>
      </c>
    </row>
    <row r="35" spans="1:6" ht="28.2" x14ac:dyDescent="0.3">
      <c r="C35" s="73" t="s">
        <v>120</v>
      </c>
      <c r="D35" s="75">
        <v>50591.06</v>
      </c>
      <c r="E35" s="73" t="s">
        <v>191</v>
      </c>
      <c r="F35" s="76">
        <v>95840.76</v>
      </c>
    </row>
    <row r="36" spans="1:6" ht="28.2" x14ac:dyDescent="0.3">
      <c r="C36" s="73" t="s">
        <v>268</v>
      </c>
      <c r="D36" s="75">
        <v>52655.6</v>
      </c>
      <c r="E36" s="73" t="s">
        <v>192</v>
      </c>
      <c r="F36" s="76">
        <v>88418.28</v>
      </c>
    </row>
    <row r="37" spans="1:6" ht="28.2" x14ac:dyDescent="0.3">
      <c r="C37" s="73" t="s">
        <v>121</v>
      </c>
      <c r="D37" s="75">
        <v>39861.64</v>
      </c>
      <c r="E37" s="73" t="s">
        <v>316</v>
      </c>
      <c r="F37" s="76">
        <v>44915.519999999997</v>
      </c>
    </row>
    <row r="38" spans="1:6" ht="28.2" x14ac:dyDescent="0.3">
      <c r="C38" s="73" t="s">
        <v>269</v>
      </c>
      <c r="D38" s="75">
        <v>39861.64</v>
      </c>
      <c r="E38" s="73" t="s">
        <v>317</v>
      </c>
      <c r="F38" s="76">
        <v>46482</v>
      </c>
    </row>
    <row r="39" spans="1:6" ht="28.2" x14ac:dyDescent="0.3">
      <c r="C39" s="73" t="s">
        <v>270</v>
      </c>
      <c r="D39" s="75">
        <v>33723</v>
      </c>
      <c r="E39" s="77" t="s">
        <v>193</v>
      </c>
      <c r="F39" s="76">
        <v>46482</v>
      </c>
    </row>
    <row r="40" spans="1:6" ht="28.2" x14ac:dyDescent="0.3">
      <c r="C40" s="73" t="s">
        <v>122</v>
      </c>
      <c r="D40" s="76">
        <v>64634.400000000001</v>
      </c>
      <c r="E40" s="77" t="s">
        <v>194</v>
      </c>
      <c r="F40" s="76">
        <v>46482</v>
      </c>
    </row>
    <row r="41" spans="1:6" ht="28.2" x14ac:dyDescent="0.3">
      <c r="C41" s="73" t="s">
        <v>272</v>
      </c>
      <c r="D41" s="76">
        <v>32994</v>
      </c>
      <c r="E41" s="77" t="s">
        <v>195</v>
      </c>
      <c r="F41" s="76">
        <v>46482</v>
      </c>
    </row>
    <row r="42" spans="1:6" ht="28.2" x14ac:dyDescent="0.3">
      <c r="C42" s="73" t="s">
        <v>123</v>
      </c>
      <c r="D42" s="76">
        <v>85878.01</v>
      </c>
      <c r="E42" s="77" t="s">
        <v>318</v>
      </c>
      <c r="F42" s="76">
        <v>46482</v>
      </c>
    </row>
    <row r="43" spans="1:6" ht="28.2" x14ac:dyDescent="0.3">
      <c r="C43" s="73" t="s">
        <v>273</v>
      </c>
      <c r="D43" s="76">
        <v>64634.400000000001</v>
      </c>
      <c r="E43" s="77" t="s">
        <v>196</v>
      </c>
      <c r="F43" s="76">
        <v>46482</v>
      </c>
    </row>
    <row r="44" spans="1:6" ht="28.2" x14ac:dyDescent="0.3">
      <c r="C44" s="73" t="s">
        <v>124</v>
      </c>
      <c r="D44" s="76">
        <v>82288.990000000005</v>
      </c>
      <c r="E44" s="77" t="s">
        <v>197</v>
      </c>
      <c r="F44" s="76">
        <v>50420.160000000003</v>
      </c>
    </row>
    <row r="45" spans="1:6" ht="28.2" x14ac:dyDescent="0.3">
      <c r="C45" s="73" t="s">
        <v>125</v>
      </c>
      <c r="D45" s="76">
        <v>64634.400000000001</v>
      </c>
      <c r="E45" s="77" t="s">
        <v>198</v>
      </c>
      <c r="F45" s="76">
        <v>50420.160000000003</v>
      </c>
    </row>
    <row r="46" spans="1:6" ht="28.2" x14ac:dyDescent="0.3">
      <c r="C46" s="73" t="s">
        <v>126</v>
      </c>
      <c r="D46" s="76">
        <v>64634.400000000001</v>
      </c>
      <c r="E46" s="77" t="s">
        <v>199</v>
      </c>
      <c r="F46" s="76">
        <v>46482</v>
      </c>
    </row>
    <row r="47" spans="1:6" ht="28.2" x14ac:dyDescent="0.3">
      <c r="C47" s="73" t="s">
        <v>274</v>
      </c>
      <c r="D47" s="76">
        <v>85878.01</v>
      </c>
      <c r="E47" s="77" t="s">
        <v>200</v>
      </c>
      <c r="F47" s="76">
        <v>50420.160000000003</v>
      </c>
    </row>
    <row r="48" spans="1:6" ht="28.2" x14ac:dyDescent="0.3">
      <c r="C48" s="73" t="s">
        <v>127</v>
      </c>
      <c r="D48" s="76">
        <v>64634.400000000001</v>
      </c>
      <c r="E48" s="77" t="s">
        <v>201</v>
      </c>
      <c r="F48" s="76">
        <v>46482</v>
      </c>
    </row>
    <row r="49" spans="3:4" ht="28.2" x14ac:dyDescent="0.3">
      <c r="C49" s="73" t="s">
        <v>128</v>
      </c>
      <c r="D49" s="76">
        <v>64634.400000000001</v>
      </c>
    </row>
    <row r="50" spans="3:4" ht="28.2" x14ac:dyDescent="0.3">
      <c r="C50" s="73" t="s">
        <v>275</v>
      </c>
      <c r="D50" s="76">
        <v>60830.87</v>
      </c>
    </row>
    <row r="51" spans="3:4" ht="28.2" x14ac:dyDescent="0.3">
      <c r="C51" s="73" t="s">
        <v>129</v>
      </c>
      <c r="D51" s="76">
        <v>64634.400000000001</v>
      </c>
    </row>
    <row r="52" spans="3:4" ht="28.2" x14ac:dyDescent="0.3">
      <c r="C52" s="73" t="s">
        <v>130</v>
      </c>
      <c r="D52" s="76">
        <v>64634.46</v>
      </c>
    </row>
    <row r="53" spans="3:4" ht="28.2" x14ac:dyDescent="0.3">
      <c r="C53" s="73" t="s">
        <v>276</v>
      </c>
      <c r="D53" s="76">
        <v>60830.87</v>
      </c>
    </row>
    <row r="54" spans="3:4" ht="28.2" x14ac:dyDescent="0.3">
      <c r="C54" s="73" t="s">
        <v>131</v>
      </c>
      <c r="D54" s="76">
        <v>85878.01</v>
      </c>
    </row>
    <row r="55" spans="3:4" ht="28.2" x14ac:dyDescent="0.3">
      <c r="C55" s="73" t="s">
        <v>132</v>
      </c>
      <c r="D55" s="76">
        <v>64634.400000000001</v>
      </c>
    </row>
    <row r="56" spans="3:4" ht="28.2" x14ac:dyDescent="0.3">
      <c r="C56" s="73" t="s">
        <v>133</v>
      </c>
      <c r="D56" s="76">
        <v>64634.400000000001</v>
      </c>
    </row>
    <row r="57" spans="3:4" ht="28.2" x14ac:dyDescent="0.3">
      <c r="C57" s="73" t="s">
        <v>227</v>
      </c>
      <c r="D57" s="76">
        <v>64634.400000000001</v>
      </c>
    </row>
    <row r="58" spans="3:4" ht="28.2" x14ac:dyDescent="0.3">
      <c r="C58" s="73" t="s">
        <v>277</v>
      </c>
      <c r="D58" s="76">
        <v>82288.990000000005</v>
      </c>
    </row>
    <row r="59" spans="3:4" ht="28.2" x14ac:dyDescent="0.3">
      <c r="C59" s="73" t="s">
        <v>134</v>
      </c>
      <c r="D59" s="76">
        <v>85878.01</v>
      </c>
    </row>
    <row r="60" spans="3:4" ht="28.2" x14ac:dyDescent="0.3">
      <c r="C60" s="73" t="s">
        <v>135</v>
      </c>
      <c r="D60" s="76">
        <v>64634.400000000001</v>
      </c>
    </row>
    <row r="61" spans="3:4" ht="28.2" x14ac:dyDescent="0.3">
      <c r="C61" s="73" t="s">
        <v>278</v>
      </c>
      <c r="D61" s="76">
        <v>64634.400000000001</v>
      </c>
    </row>
    <row r="62" spans="3:4" ht="28.2" x14ac:dyDescent="0.3">
      <c r="C62" s="73" t="s">
        <v>279</v>
      </c>
      <c r="D62" s="76">
        <v>64634.400000000001</v>
      </c>
    </row>
    <row r="63" spans="3:4" ht="28.2" x14ac:dyDescent="0.3">
      <c r="C63" s="73" t="s">
        <v>136</v>
      </c>
      <c r="D63" s="76">
        <v>82288.990000000005</v>
      </c>
    </row>
    <row r="64" spans="3:4" ht="28.2" x14ac:dyDescent="0.3">
      <c r="C64" s="73" t="s">
        <v>280</v>
      </c>
      <c r="D64" s="76">
        <v>85878.01</v>
      </c>
    </row>
    <row r="65" spans="3:4" ht="28.2" x14ac:dyDescent="0.3">
      <c r="C65" s="73" t="s">
        <v>281</v>
      </c>
      <c r="D65" s="76">
        <v>60830.87</v>
      </c>
    </row>
    <row r="66" spans="3:4" ht="28.2" x14ac:dyDescent="0.3">
      <c r="C66" s="73" t="s">
        <v>137</v>
      </c>
      <c r="D66" s="76">
        <v>82288.990000000005</v>
      </c>
    </row>
    <row r="67" spans="3:4" ht="28.2" x14ac:dyDescent="0.3">
      <c r="C67" s="73" t="s">
        <v>138</v>
      </c>
      <c r="D67" s="76">
        <v>64634.400000000001</v>
      </c>
    </row>
    <row r="68" spans="3:4" ht="28.2" x14ac:dyDescent="0.3">
      <c r="C68" s="73" t="s">
        <v>228</v>
      </c>
      <c r="D68" s="76">
        <v>64634.400000000001</v>
      </c>
    </row>
    <row r="69" spans="3:4" ht="28.2" x14ac:dyDescent="0.3">
      <c r="C69" s="73" t="s">
        <v>282</v>
      </c>
      <c r="D69" s="76">
        <v>64634.400000000001</v>
      </c>
    </row>
    <row r="70" spans="3:4" ht="28.2" x14ac:dyDescent="0.3">
      <c r="C70" s="73" t="s">
        <v>229</v>
      </c>
      <c r="D70" s="76">
        <v>85878.01</v>
      </c>
    </row>
    <row r="71" spans="3:4" ht="28.2" x14ac:dyDescent="0.3">
      <c r="C71" s="73" t="s">
        <v>230</v>
      </c>
      <c r="D71" s="76">
        <v>85878.01</v>
      </c>
    </row>
    <row r="72" spans="3:4" ht="28.2" x14ac:dyDescent="0.3">
      <c r="C72" s="73" t="s">
        <v>283</v>
      </c>
      <c r="D72" s="76">
        <v>64634.400000000001</v>
      </c>
    </row>
    <row r="73" spans="3:4" ht="28.2" x14ac:dyDescent="0.3">
      <c r="C73" s="73" t="s">
        <v>284</v>
      </c>
      <c r="D73" s="76">
        <v>85878.01</v>
      </c>
    </row>
    <row r="74" spans="3:4" ht="28.2" x14ac:dyDescent="0.3">
      <c r="C74" s="73" t="s">
        <v>285</v>
      </c>
      <c r="D74" s="76">
        <v>60830.87</v>
      </c>
    </row>
    <row r="75" spans="3:4" ht="28.2" x14ac:dyDescent="0.3">
      <c r="C75" s="73" t="s">
        <v>286</v>
      </c>
      <c r="D75" s="76">
        <v>82288.990000000005</v>
      </c>
    </row>
    <row r="76" spans="3:4" ht="28.2" x14ac:dyDescent="0.3">
      <c r="C76" s="73" t="s">
        <v>287</v>
      </c>
      <c r="D76" s="76">
        <v>64634.400000000001</v>
      </c>
    </row>
    <row r="77" spans="3:4" ht="28.2" x14ac:dyDescent="0.3">
      <c r="C77" s="73" t="s">
        <v>139</v>
      </c>
      <c r="D77" s="76">
        <v>85878.01</v>
      </c>
    </row>
    <row r="78" spans="3:4" ht="28.2" x14ac:dyDescent="0.3">
      <c r="C78" s="73" t="s">
        <v>140</v>
      </c>
      <c r="D78" s="76">
        <v>85878.01</v>
      </c>
    </row>
    <row r="79" spans="3:4" ht="28.2" x14ac:dyDescent="0.3">
      <c r="C79" s="73" t="s">
        <v>288</v>
      </c>
      <c r="D79" s="76">
        <v>64634.400000000001</v>
      </c>
    </row>
    <row r="80" spans="3:4" ht="28.2" x14ac:dyDescent="0.3">
      <c r="C80" s="73" t="s">
        <v>231</v>
      </c>
      <c r="D80" s="76">
        <v>64634.400000000001</v>
      </c>
    </row>
    <row r="81" spans="3:4" ht="28.2" x14ac:dyDescent="0.3">
      <c r="C81" s="73" t="s">
        <v>141</v>
      </c>
      <c r="D81" s="76">
        <v>64634.400000000001</v>
      </c>
    </row>
    <row r="82" spans="3:4" ht="28.2" x14ac:dyDescent="0.3">
      <c r="C82" s="73" t="s">
        <v>289</v>
      </c>
      <c r="D82" s="76">
        <v>60830.87</v>
      </c>
    </row>
    <row r="83" spans="3:4" ht="28.2" x14ac:dyDescent="0.3">
      <c r="C83" s="73" t="s">
        <v>232</v>
      </c>
      <c r="D83" s="76">
        <v>87568.15</v>
      </c>
    </row>
    <row r="84" spans="3:4" ht="28.2" x14ac:dyDescent="0.3">
      <c r="C84" s="73" t="s">
        <v>142</v>
      </c>
      <c r="D84" s="76">
        <v>64634.400000000001</v>
      </c>
    </row>
    <row r="85" spans="3:4" ht="28.2" x14ac:dyDescent="0.3">
      <c r="C85" s="73" t="s">
        <v>290</v>
      </c>
      <c r="D85" s="76">
        <v>64634.400000000001</v>
      </c>
    </row>
    <row r="86" spans="3:4" ht="28.2" x14ac:dyDescent="0.3">
      <c r="C86" s="73" t="s">
        <v>143</v>
      </c>
      <c r="D86" s="76">
        <v>82288.990000000005</v>
      </c>
    </row>
    <row r="87" spans="3:4" ht="28.2" x14ac:dyDescent="0.3">
      <c r="C87" s="73" t="s">
        <v>144</v>
      </c>
      <c r="D87" s="76">
        <v>85878.01</v>
      </c>
    </row>
    <row r="88" spans="3:4" ht="28.2" x14ac:dyDescent="0.3">
      <c r="C88" s="73" t="s">
        <v>291</v>
      </c>
      <c r="D88" s="76">
        <v>64634.400000000001</v>
      </c>
    </row>
    <row r="89" spans="3:4" ht="28.2" x14ac:dyDescent="0.3">
      <c r="C89" s="73" t="s">
        <v>145</v>
      </c>
      <c r="D89" s="76">
        <v>82288.990000000005</v>
      </c>
    </row>
    <row r="90" spans="3:4" ht="28.2" x14ac:dyDescent="0.3">
      <c r="C90" s="73" t="s">
        <v>146</v>
      </c>
      <c r="D90" s="76">
        <v>64634.400000000001</v>
      </c>
    </row>
    <row r="91" spans="3:4" ht="28.2" x14ac:dyDescent="0.3">
      <c r="C91" s="73" t="s">
        <v>147</v>
      </c>
      <c r="D91" s="76">
        <v>85878.01</v>
      </c>
    </row>
    <row r="92" spans="3:4" ht="28.2" x14ac:dyDescent="0.3">
      <c r="C92" s="73" t="s">
        <v>292</v>
      </c>
      <c r="D92" s="76">
        <v>54608.4</v>
      </c>
    </row>
    <row r="93" spans="3:4" ht="28.2" x14ac:dyDescent="0.3">
      <c r="C93" s="73" t="s">
        <v>293</v>
      </c>
      <c r="D93" s="76">
        <v>60830.87</v>
      </c>
    </row>
    <row r="94" spans="3:4" ht="28.2" x14ac:dyDescent="0.3">
      <c r="C94" s="73" t="s">
        <v>294</v>
      </c>
      <c r="D94" s="76">
        <v>29265</v>
      </c>
    </row>
    <row r="95" spans="3:4" ht="28.2" x14ac:dyDescent="0.3">
      <c r="C95" s="73" t="s">
        <v>148</v>
      </c>
      <c r="D95" s="76">
        <v>64634.400000000001</v>
      </c>
    </row>
    <row r="96" spans="3:4" ht="28.2" x14ac:dyDescent="0.3">
      <c r="C96" s="73" t="s">
        <v>233</v>
      </c>
      <c r="D96" s="76">
        <v>87568.15</v>
      </c>
    </row>
    <row r="97" spans="3:4" ht="28.2" x14ac:dyDescent="0.3">
      <c r="C97" s="73" t="s">
        <v>295</v>
      </c>
      <c r="D97" s="76">
        <v>87568.15</v>
      </c>
    </row>
    <row r="98" spans="3:4" ht="28.2" x14ac:dyDescent="0.3">
      <c r="C98" s="73" t="s">
        <v>234</v>
      </c>
      <c r="D98" s="76">
        <v>64634.400000000001</v>
      </c>
    </row>
    <row r="99" spans="3:4" ht="28.2" x14ac:dyDescent="0.3">
      <c r="C99" s="73" t="s">
        <v>149</v>
      </c>
      <c r="D99" s="76">
        <v>82288.990000000005</v>
      </c>
    </row>
    <row r="100" spans="3:4" ht="28.2" x14ac:dyDescent="0.3">
      <c r="C100" s="73" t="s">
        <v>150</v>
      </c>
      <c r="D100" s="76">
        <v>82288.990000000005</v>
      </c>
    </row>
    <row r="101" spans="3:4" ht="28.2" x14ac:dyDescent="0.3">
      <c r="C101" s="73" t="s">
        <v>235</v>
      </c>
      <c r="D101" s="76">
        <v>87568.15</v>
      </c>
    </row>
    <row r="102" spans="3:4" ht="28.2" x14ac:dyDescent="0.3">
      <c r="C102" s="73" t="s">
        <v>151</v>
      </c>
      <c r="D102" s="76">
        <v>64634.400000000001</v>
      </c>
    </row>
    <row r="103" spans="3:4" ht="28.2" x14ac:dyDescent="0.3">
      <c r="C103" s="73" t="s">
        <v>236</v>
      </c>
      <c r="D103" s="76">
        <v>87568.15</v>
      </c>
    </row>
    <row r="104" spans="3:4" ht="28.2" x14ac:dyDescent="0.3">
      <c r="C104" s="73" t="s">
        <v>296</v>
      </c>
      <c r="D104" s="76">
        <v>88999.2</v>
      </c>
    </row>
    <row r="105" spans="3:4" ht="28.2" x14ac:dyDescent="0.3">
      <c r="C105" s="73" t="s">
        <v>297</v>
      </c>
      <c r="D105" s="76">
        <v>88999.2</v>
      </c>
    </row>
    <row r="106" spans="3:4" ht="28.2" x14ac:dyDescent="0.3">
      <c r="C106" s="73" t="s">
        <v>298</v>
      </c>
      <c r="D106" s="76">
        <v>113317.56</v>
      </c>
    </row>
    <row r="107" spans="3:4" ht="28.2" x14ac:dyDescent="0.3">
      <c r="C107" s="73" t="s">
        <v>299</v>
      </c>
      <c r="D107" s="76">
        <v>118262.95</v>
      </c>
    </row>
    <row r="108" spans="3:4" ht="28.2" x14ac:dyDescent="0.3">
      <c r="C108" s="73" t="s">
        <v>237</v>
      </c>
      <c r="D108" s="76">
        <v>88999.2</v>
      </c>
    </row>
    <row r="109" spans="3:4" ht="28.2" x14ac:dyDescent="0.3">
      <c r="C109" s="73" t="s">
        <v>300</v>
      </c>
      <c r="D109" s="76">
        <v>118262.95</v>
      </c>
    </row>
    <row r="110" spans="3:4" ht="28.2" x14ac:dyDescent="0.3">
      <c r="C110" s="73" t="s">
        <v>301</v>
      </c>
      <c r="D110" s="76">
        <v>113317.56</v>
      </c>
    </row>
    <row r="111" spans="3:4" ht="28.2" x14ac:dyDescent="0.3">
      <c r="C111" s="73" t="s">
        <v>302</v>
      </c>
      <c r="D111" s="76">
        <v>118262.95</v>
      </c>
    </row>
    <row r="112" spans="3:4" ht="28.2" x14ac:dyDescent="0.3">
      <c r="C112" s="73" t="s">
        <v>238</v>
      </c>
      <c r="D112" s="76">
        <v>118262.95</v>
      </c>
    </row>
    <row r="113" spans="3:4" ht="28.2" x14ac:dyDescent="0.3">
      <c r="C113" s="73" t="s">
        <v>152</v>
      </c>
      <c r="D113" s="76">
        <v>88999.2</v>
      </c>
    </row>
    <row r="114" spans="3:4" ht="28.2" x14ac:dyDescent="0.3">
      <c r="C114" s="73" t="s">
        <v>303</v>
      </c>
      <c r="D114" s="76">
        <v>113317.56</v>
      </c>
    </row>
    <row r="115" spans="3:4" ht="28.2" x14ac:dyDescent="0.3">
      <c r="C115" s="73" t="s">
        <v>304</v>
      </c>
      <c r="D115" s="76">
        <v>88999.2</v>
      </c>
    </row>
    <row r="116" spans="3:4" ht="28.2" x14ac:dyDescent="0.3">
      <c r="C116" s="73" t="s">
        <v>305</v>
      </c>
      <c r="D116" s="76">
        <v>81823.240000000005</v>
      </c>
    </row>
    <row r="117" spans="3:4" ht="28.2" x14ac:dyDescent="0.3">
      <c r="C117" s="73" t="s">
        <v>306</v>
      </c>
      <c r="D117" s="76">
        <v>45981.04</v>
      </c>
    </row>
    <row r="118" spans="3:4" ht="28.2" x14ac:dyDescent="0.3">
      <c r="C118" s="73" t="s">
        <v>307</v>
      </c>
      <c r="D118" s="76">
        <v>45981.04</v>
      </c>
    </row>
    <row r="119" spans="3:4" ht="28.2" x14ac:dyDescent="0.3">
      <c r="C119" s="73" t="s">
        <v>153</v>
      </c>
      <c r="D119" s="76">
        <v>53699.42</v>
      </c>
    </row>
    <row r="120" spans="3:4" ht="28.2" x14ac:dyDescent="0.3">
      <c r="C120" s="73" t="s">
        <v>154</v>
      </c>
      <c r="D120" s="76">
        <v>103063.85</v>
      </c>
    </row>
    <row r="121" spans="3:4" ht="28.2" x14ac:dyDescent="0.3">
      <c r="C121" s="77" t="s">
        <v>155</v>
      </c>
      <c r="D121" s="76">
        <v>39861.64</v>
      </c>
    </row>
    <row r="122" spans="3:4" ht="28.2" x14ac:dyDescent="0.3">
      <c r="C122" s="77" t="s">
        <v>156</v>
      </c>
      <c r="D122" s="76">
        <v>50591.06</v>
      </c>
    </row>
    <row r="123" spans="3:4" ht="28.2" x14ac:dyDescent="0.3">
      <c r="C123" s="77" t="s">
        <v>157</v>
      </c>
      <c r="D123" s="76">
        <v>39861.64</v>
      </c>
    </row>
    <row r="124" spans="3:4" ht="28.2" x14ac:dyDescent="0.3">
      <c r="C124" s="77" t="s">
        <v>158</v>
      </c>
      <c r="D124" s="76">
        <v>52655.6</v>
      </c>
    </row>
    <row r="125" spans="3:4" ht="28.2" x14ac:dyDescent="0.3">
      <c r="C125" s="77" t="s">
        <v>159</v>
      </c>
      <c r="D125" s="76">
        <v>39861.64</v>
      </c>
    </row>
    <row r="126" spans="3:4" ht="28.2" x14ac:dyDescent="0.3">
      <c r="C126" s="77" t="s">
        <v>160</v>
      </c>
      <c r="D126" s="76">
        <v>39861.64</v>
      </c>
    </row>
    <row r="127" spans="3:4" ht="28.2" x14ac:dyDescent="0.3">
      <c r="C127" s="77" t="s">
        <v>161</v>
      </c>
      <c r="D127" s="76">
        <v>50591.06</v>
      </c>
    </row>
    <row r="128" spans="3:4" ht="28.2" x14ac:dyDescent="0.3">
      <c r="C128" s="77" t="s">
        <v>239</v>
      </c>
      <c r="D128" s="76">
        <v>50591.06</v>
      </c>
    </row>
    <row r="129" spans="3:4" ht="28.2" x14ac:dyDescent="0.3">
      <c r="C129" s="77" t="s">
        <v>162</v>
      </c>
      <c r="D129" s="76">
        <v>39861.64</v>
      </c>
    </row>
    <row r="130" spans="3:4" ht="28.2" x14ac:dyDescent="0.3">
      <c r="C130" s="77" t="s">
        <v>163</v>
      </c>
      <c r="D130" s="76">
        <v>50591.06</v>
      </c>
    </row>
    <row r="131" spans="3:4" ht="28.2" x14ac:dyDescent="0.3">
      <c r="C131" s="77" t="s">
        <v>164</v>
      </c>
      <c r="D131" s="76">
        <v>39861.64</v>
      </c>
    </row>
    <row r="132" spans="3:4" ht="28.2" x14ac:dyDescent="0.3">
      <c r="C132" s="77" t="s">
        <v>165</v>
      </c>
      <c r="D132" s="76">
        <v>39861.64</v>
      </c>
    </row>
    <row r="133" spans="3:4" ht="28.2" x14ac:dyDescent="0.3">
      <c r="C133" s="77" t="s">
        <v>166</v>
      </c>
      <c r="D133" s="76">
        <v>50591.06</v>
      </c>
    </row>
    <row r="134" spans="3:4" ht="28.2" x14ac:dyDescent="0.3">
      <c r="C134" s="77" t="s">
        <v>167</v>
      </c>
      <c r="D134" s="76">
        <v>39861.64</v>
      </c>
    </row>
    <row r="135" spans="3:4" ht="28.2" x14ac:dyDescent="0.3">
      <c r="C135" s="77" t="s">
        <v>168</v>
      </c>
      <c r="D135" s="76">
        <v>50591.06</v>
      </c>
    </row>
    <row r="136" spans="3:4" ht="28.2" x14ac:dyDescent="0.3">
      <c r="C136" s="77" t="s">
        <v>169</v>
      </c>
      <c r="D136" s="76">
        <v>52655.6</v>
      </c>
    </row>
    <row r="137" spans="3:4" ht="28.2" x14ac:dyDescent="0.3">
      <c r="C137" s="77" t="s">
        <v>308</v>
      </c>
      <c r="D137" s="76">
        <v>39861.64</v>
      </c>
    </row>
  </sheetData>
  <dataValidations count="2">
    <dataValidation type="list" allowBlank="1" showInputMessage="1" showErrorMessage="1" sqref="B2">
      <formula1>$A$6:$E$6</formula1>
    </dataValidation>
    <dataValidation type="list" allowBlank="1" showInputMessage="1" showErrorMessage="1" sqref="B3">
      <formula1>INDIRECT($B$2)</formula1>
    </dataValidation>
  </dataValidation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Инструкция</vt:lpstr>
      <vt:lpstr>Список декоров (скрыть)</vt:lpstr>
      <vt:lpstr>Заявка!Область_печати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2026-01-28T04:17:41Z</dcterms:modified>
</cp:coreProperties>
</file>